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19875" windowHeight="7710" activeTab="1"/>
  </bookViews>
  <sheets>
    <sheet name="Synthese" sheetId="5" r:id="rId1"/>
    <sheet name="BUGESERA" sheetId="4" r:id="rId2"/>
    <sheet name="RWAMAGANA" sheetId="2" r:id="rId3"/>
    <sheet name="KAYONZA" sheetId="3" r:id="rId4"/>
    <sheet name="NGOMA" sheetId="6" r:id="rId5"/>
    <sheet name="KIREHE" sheetId="7" r:id="rId6"/>
    <sheet name="GATSIBO" sheetId="8" r:id="rId7"/>
    <sheet name="NYAGATARE" sheetId="9" r:id="rId8"/>
  </sheets>
  <calcPr calcId="144525"/>
</workbook>
</file>

<file path=xl/calcChain.xml><?xml version="1.0" encoding="utf-8"?>
<calcChain xmlns="http://schemas.openxmlformats.org/spreadsheetml/2006/main">
  <c r="P26" i="6" l="1"/>
  <c r="G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12" i="6"/>
  <c r="X26" i="6"/>
  <c r="Y26" i="6" s="1"/>
  <c r="V26" i="6"/>
  <c r="W26" i="6" s="1"/>
  <c r="T26" i="6"/>
  <c r="U26" i="6" s="1"/>
  <c r="R26" i="6"/>
  <c r="S26" i="6" s="1"/>
  <c r="N26" i="6"/>
  <c r="O26" i="6" s="1"/>
  <c r="L26" i="6"/>
  <c r="M26" i="6" s="1"/>
  <c r="J26" i="6"/>
  <c r="K26" i="6" s="1"/>
  <c r="H26" i="6"/>
  <c r="I26" i="6" s="1"/>
  <c r="F26" i="6"/>
  <c r="G26" i="6" s="1"/>
  <c r="D26" i="6"/>
  <c r="E26" i="6" s="1"/>
  <c r="C26" i="6"/>
  <c r="Y25" i="6"/>
  <c r="W25" i="6"/>
  <c r="U25" i="6"/>
  <c r="S25" i="6"/>
  <c r="Q25" i="6"/>
  <c r="O25" i="6"/>
  <c r="M25" i="6"/>
  <c r="K25" i="6"/>
  <c r="I25" i="6"/>
  <c r="G25" i="6"/>
  <c r="Y24" i="6"/>
  <c r="W24" i="6"/>
  <c r="U24" i="6"/>
  <c r="S24" i="6"/>
  <c r="Q24" i="6"/>
  <c r="O24" i="6"/>
  <c r="M24" i="6"/>
  <c r="K24" i="6"/>
  <c r="I24" i="6"/>
  <c r="G24" i="6"/>
  <c r="Y23" i="6"/>
  <c r="W23" i="6"/>
  <c r="U23" i="6"/>
  <c r="S23" i="6"/>
  <c r="Q23" i="6"/>
  <c r="O23" i="6"/>
  <c r="M23" i="6"/>
  <c r="K23" i="6"/>
  <c r="I23" i="6"/>
  <c r="G23" i="6"/>
  <c r="Y22" i="6"/>
  <c r="W22" i="6"/>
  <c r="U22" i="6"/>
  <c r="S22" i="6"/>
  <c r="Q22" i="6"/>
  <c r="O22" i="6"/>
  <c r="M22" i="6"/>
  <c r="K22" i="6"/>
  <c r="I22" i="6"/>
  <c r="G22" i="6"/>
  <c r="Y21" i="6"/>
  <c r="W21" i="6"/>
  <c r="U21" i="6"/>
  <c r="S21" i="6"/>
  <c r="Q21" i="6"/>
  <c r="O21" i="6"/>
  <c r="M21" i="6"/>
  <c r="K21" i="6"/>
  <c r="I21" i="6"/>
  <c r="G21" i="6"/>
  <c r="Y20" i="6"/>
  <c r="W20" i="6"/>
  <c r="U20" i="6"/>
  <c r="S20" i="6"/>
  <c r="Q20" i="6"/>
  <c r="O20" i="6"/>
  <c r="M20" i="6"/>
  <c r="K20" i="6"/>
  <c r="I20" i="6"/>
  <c r="G20" i="6"/>
  <c r="Y19" i="6"/>
  <c r="W19" i="6"/>
  <c r="U19" i="6"/>
  <c r="S19" i="6"/>
  <c r="Q19" i="6"/>
  <c r="O19" i="6"/>
  <c r="M19" i="6"/>
  <c r="K19" i="6"/>
  <c r="I19" i="6"/>
  <c r="G19" i="6"/>
  <c r="Y18" i="6"/>
  <c r="W18" i="6"/>
  <c r="U18" i="6"/>
  <c r="S18" i="6"/>
  <c r="Q18" i="6"/>
  <c r="O18" i="6"/>
  <c r="M18" i="6"/>
  <c r="K18" i="6"/>
  <c r="I18" i="6"/>
  <c r="G18" i="6"/>
  <c r="Y17" i="6"/>
  <c r="W17" i="6"/>
  <c r="U17" i="6"/>
  <c r="S17" i="6"/>
  <c r="Q17" i="6"/>
  <c r="O17" i="6"/>
  <c r="M17" i="6"/>
  <c r="K17" i="6"/>
  <c r="I17" i="6"/>
  <c r="G17" i="6"/>
  <c r="Y16" i="6"/>
  <c r="W16" i="6"/>
  <c r="U16" i="6"/>
  <c r="S16" i="6"/>
  <c r="Q16" i="6"/>
  <c r="O16" i="6"/>
  <c r="M16" i="6"/>
  <c r="K16" i="6"/>
  <c r="I16" i="6"/>
  <c r="G16" i="6"/>
  <c r="Y15" i="6"/>
  <c r="W15" i="6"/>
  <c r="U15" i="6"/>
  <c r="S15" i="6"/>
  <c r="Q15" i="6"/>
  <c r="O15" i="6"/>
  <c r="M15" i="6"/>
  <c r="K15" i="6"/>
  <c r="I15" i="6"/>
  <c r="G15" i="6"/>
  <c r="Y14" i="6"/>
  <c r="W14" i="6"/>
  <c r="U14" i="6"/>
  <c r="S14" i="6"/>
  <c r="Q14" i="6"/>
  <c r="O14" i="6"/>
  <c r="M14" i="6"/>
  <c r="K14" i="6"/>
  <c r="I14" i="6"/>
  <c r="G14" i="6"/>
  <c r="Y13" i="6"/>
  <c r="W13" i="6"/>
  <c r="U13" i="6"/>
  <c r="S13" i="6"/>
  <c r="Q13" i="6"/>
  <c r="O13" i="6"/>
  <c r="M13" i="6"/>
  <c r="K13" i="6"/>
  <c r="I13" i="6"/>
  <c r="G13" i="6"/>
  <c r="Y12" i="6"/>
  <c r="W12" i="6"/>
  <c r="U12" i="6"/>
  <c r="S12" i="6"/>
  <c r="Q12" i="6"/>
  <c r="O12" i="6"/>
  <c r="M12" i="6"/>
  <c r="K12" i="6"/>
  <c r="I12" i="6"/>
  <c r="X150" i="9"/>
  <c r="V150" i="9"/>
  <c r="T150" i="9"/>
  <c r="R150" i="9"/>
  <c r="P150" i="9"/>
  <c r="N150" i="9"/>
  <c r="J150" i="9"/>
  <c r="F150" i="9"/>
  <c r="D150" i="9"/>
  <c r="C150" i="9"/>
  <c r="H149" i="9"/>
  <c r="Y149" i="9" s="1"/>
  <c r="G149" i="9"/>
  <c r="E149" i="9"/>
  <c r="W148" i="9"/>
  <c r="L148" i="9"/>
  <c r="M148" i="9" s="1"/>
  <c r="I148" i="9"/>
  <c r="H148" i="9"/>
  <c r="Y148" i="9" s="1"/>
  <c r="G148" i="9"/>
  <c r="E148" i="9"/>
  <c r="H147" i="9"/>
  <c r="Y147" i="9" s="1"/>
  <c r="G147" i="9"/>
  <c r="E147" i="9"/>
  <c r="I146" i="9"/>
  <c r="H146" i="9"/>
  <c r="Y146" i="9" s="1"/>
  <c r="G146" i="9"/>
  <c r="E146" i="9"/>
  <c r="H145" i="9"/>
  <c r="Y145" i="9" s="1"/>
  <c r="G145" i="9"/>
  <c r="E145" i="9"/>
  <c r="H144" i="9"/>
  <c r="Y144" i="9" s="1"/>
  <c r="E144" i="9"/>
  <c r="W143" i="9"/>
  <c r="O143" i="9"/>
  <c r="L143" i="9"/>
  <c r="M143" i="9" s="1"/>
  <c r="I143" i="9"/>
  <c r="H143" i="9"/>
  <c r="Y143" i="9" s="1"/>
  <c r="E143" i="9"/>
  <c r="W142" i="9"/>
  <c r="L142" i="9"/>
  <c r="M142" i="9" s="1"/>
  <c r="I142" i="9"/>
  <c r="H142" i="9"/>
  <c r="Y142" i="9" s="1"/>
  <c r="E142" i="9"/>
  <c r="I141" i="9"/>
  <c r="H141" i="9"/>
  <c r="Y141" i="9" s="1"/>
  <c r="E141" i="9"/>
  <c r="H140" i="9"/>
  <c r="Y140" i="9" s="1"/>
  <c r="E140" i="9"/>
  <c r="W139" i="9"/>
  <c r="O139" i="9"/>
  <c r="L139" i="9"/>
  <c r="M139" i="9" s="1"/>
  <c r="I139" i="9"/>
  <c r="H139" i="9"/>
  <c r="Y139" i="9" s="1"/>
  <c r="G139" i="9"/>
  <c r="E139" i="9"/>
  <c r="H138" i="9"/>
  <c r="Y138" i="9" s="1"/>
  <c r="G138" i="9"/>
  <c r="E138" i="9"/>
  <c r="W137" i="9"/>
  <c r="L137" i="9"/>
  <c r="M137" i="9" s="1"/>
  <c r="I137" i="9"/>
  <c r="H137" i="9"/>
  <c r="Y137" i="9" s="1"/>
  <c r="G137" i="9"/>
  <c r="E137" i="9"/>
  <c r="H136" i="9"/>
  <c r="Y136" i="9" s="1"/>
  <c r="G136" i="9"/>
  <c r="E136" i="9"/>
  <c r="H135" i="9"/>
  <c r="Y135" i="9" s="1"/>
  <c r="G135" i="9"/>
  <c r="E135" i="9"/>
  <c r="H134" i="9"/>
  <c r="Y134" i="9" s="1"/>
  <c r="G134" i="9"/>
  <c r="E134" i="9"/>
  <c r="H133" i="9"/>
  <c r="S133" i="9" s="1"/>
  <c r="G133" i="9"/>
  <c r="E133" i="9"/>
  <c r="H132" i="9"/>
  <c r="S132" i="9" s="1"/>
  <c r="G132" i="9"/>
  <c r="E132" i="9"/>
  <c r="H131" i="9"/>
  <c r="S131" i="9" s="1"/>
  <c r="G131" i="9"/>
  <c r="E131" i="9"/>
  <c r="H130" i="9"/>
  <c r="S130" i="9" s="1"/>
  <c r="G130" i="9"/>
  <c r="E130" i="9"/>
  <c r="H129" i="9"/>
  <c r="S129" i="9" s="1"/>
  <c r="G129" i="9"/>
  <c r="E129" i="9"/>
  <c r="H128" i="9"/>
  <c r="S128" i="9" s="1"/>
  <c r="G128" i="9"/>
  <c r="E128" i="9"/>
  <c r="H127" i="9"/>
  <c r="W127" i="9" s="1"/>
  <c r="E127" i="9"/>
  <c r="O126" i="9"/>
  <c r="H126" i="9"/>
  <c r="W126" i="9" s="1"/>
  <c r="E126" i="9"/>
  <c r="H125" i="9"/>
  <c r="W125" i="9" s="1"/>
  <c r="E125" i="9"/>
  <c r="H124" i="9"/>
  <c r="W124" i="9" s="1"/>
  <c r="E124" i="9"/>
  <c r="H123" i="9"/>
  <c r="W123" i="9" s="1"/>
  <c r="E123" i="9"/>
  <c r="Y122" i="9"/>
  <c r="L122" i="9"/>
  <c r="M122" i="9" s="1"/>
  <c r="I122" i="9"/>
  <c r="H122" i="9"/>
  <c r="W122" i="9" s="1"/>
  <c r="E122" i="9"/>
  <c r="H121" i="9"/>
  <c r="W121" i="9" s="1"/>
  <c r="E121" i="9"/>
  <c r="Y120" i="9"/>
  <c r="O120" i="9"/>
  <c r="L120" i="9"/>
  <c r="M120" i="9" s="1"/>
  <c r="I120" i="9"/>
  <c r="H120" i="9"/>
  <c r="W120" i="9" s="1"/>
  <c r="E120" i="9"/>
  <c r="H119" i="9"/>
  <c r="W119" i="9" s="1"/>
  <c r="E119" i="9"/>
  <c r="O118" i="9"/>
  <c r="H118" i="9"/>
  <c r="W118" i="9" s="1"/>
  <c r="E118" i="9"/>
  <c r="H117" i="9"/>
  <c r="W117" i="9" s="1"/>
  <c r="G117" i="9"/>
  <c r="E117" i="9"/>
  <c r="H116" i="9"/>
  <c r="W116" i="9" s="1"/>
  <c r="G116" i="9"/>
  <c r="E116" i="9"/>
  <c r="H115" i="9"/>
  <c r="S115" i="9" s="1"/>
  <c r="G115" i="9"/>
  <c r="E115" i="9"/>
  <c r="H114" i="9"/>
  <c r="S114" i="9" s="1"/>
  <c r="G114" i="9"/>
  <c r="E114" i="9"/>
  <c r="H113" i="9"/>
  <c r="S113" i="9" s="1"/>
  <c r="G113" i="9"/>
  <c r="E113" i="9"/>
  <c r="H112" i="9"/>
  <c r="S112" i="9" s="1"/>
  <c r="G112" i="9"/>
  <c r="E112" i="9"/>
  <c r="H111" i="9"/>
  <c r="S111" i="9" s="1"/>
  <c r="G111" i="9"/>
  <c r="E111" i="9"/>
  <c r="H110" i="9"/>
  <c r="S110" i="9" s="1"/>
  <c r="G110" i="9"/>
  <c r="E110" i="9"/>
  <c r="H109" i="9"/>
  <c r="S109" i="9" s="1"/>
  <c r="G109" i="9"/>
  <c r="E109" i="9"/>
  <c r="H108" i="9"/>
  <c r="S108" i="9" s="1"/>
  <c r="G108" i="9"/>
  <c r="E108" i="9"/>
  <c r="H107" i="9"/>
  <c r="S107" i="9" s="1"/>
  <c r="G107" i="9"/>
  <c r="E107" i="9"/>
  <c r="H106" i="9"/>
  <c r="S106" i="9" s="1"/>
  <c r="G106" i="9"/>
  <c r="E106" i="9"/>
  <c r="H105" i="9"/>
  <c r="S105" i="9" s="1"/>
  <c r="G105" i="9"/>
  <c r="E105" i="9"/>
  <c r="H104" i="9"/>
  <c r="S104" i="9" s="1"/>
  <c r="G104" i="9"/>
  <c r="E104" i="9"/>
  <c r="H103" i="9"/>
  <c r="S103" i="9" s="1"/>
  <c r="G103" i="9"/>
  <c r="E103" i="9"/>
  <c r="H102" i="9"/>
  <c r="S102" i="9" s="1"/>
  <c r="G102" i="9"/>
  <c r="E102" i="9"/>
  <c r="H101" i="9"/>
  <c r="S101" i="9" s="1"/>
  <c r="G101" i="9"/>
  <c r="E101" i="9"/>
  <c r="H100" i="9"/>
  <c r="S100" i="9" s="1"/>
  <c r="G100" i="9"/>
  <c r="E100" i="9"/>
  <c r="H99" i="9"/>
  <c r="S99" i="9" s="1"/>
  <c r="G99" i="9"/>
  <c r="E99" i="9"/>
  <c r="O98" i="9"/>
  <c r="H98" i="9"/>
  <c r="Y98" i="9" s="1"/>
  <c r="G98" i="9"/>
  <c r="E98" i="9"/>
  <c r="O97" i="9"/>
  <c r="H97" i="9"/>
  <c r="Y97" i="9" s="1"/>
  <c r="G97" i="9"/>
  <c r="E97" i="9"/>
  <c r="O96" i="9"/>
  <c r="H96" i="9"/>
  <c r="Y96" i="9" s="1"/>
  <c r="G96" i="9"/>
  <c r="E96" i="9"/>
  <c r="O95" i="9"/>
  <c r="H95" i="9"/>
  <c r="Y95" i="9" s="1"/>
  <c r="G95" i="9"/>
  <c r="E95" i="9"/>
  <c r="O94" i="9"/>
  <c r="H94" i="9"/>
  <c r="Y94" i="9" s="1"/>
  <c r="G94" i="9"/>
  <c r="E94" i="9"/>
  <c r="O93" i="9"/>
  <c r="H93" i="9"/>
  <c r="Y93" i="9" s="1"/>
  <c r="G93" i="9"/>
  <c r="E93" i="9"/>
  <c r="O92" i="9"/>
  <c r="H92" i="9"/>
  <c r="Y92" i="9" s="1"/>
  <c r="G92" i="9"/>
  <c r="E92" i="9"/>
  <c r="O91" i="9"/>
  <c r="H91" i="9"/>
  <c r="Y91" i="9" s="1"/>
  <c r="G91" i="9"/>
  <c r="E91" i="9"/>
  <c r="O90" i="9"/>
  <c r="H90" i="9"/>
  <c r="Y90" i="9" s="1"/>
  <c r="G90" i="9"/>
  <c r="E90" i="9"/>
  <c r="O89" i="9"/>
  <c r="H89" i="9"/>
  <c r="Y89" i="9" s="1"/>
  <c r="G89" i="9"/>
  <c r="E89" i="9"/>
  <c r="O88" i="9"/>
  <c r="H88" i="9"/>
  <c r="Y88" i="9" s="1"/>
  <c r="G88" i="9"/>
  <c r="E88" i="9"/>
  <c r="O87" i="9"/>
  <c r="H87" i="9"/>
  <c r="Y87" i="9" s="1"/>
  <c r="G87" i="9"/>
  <c r="E87" i="9"/>
  <c r="Q86" i="9"/>
  <c r="H86" i="9"/>
  <c r="Y86" i="9" s="1"/>
  <c r="E86" i="9"/>
  <c r="Q85" i="9"/>
  <c r="H85" i="9"/>
  <c r="Y85" i="9" s="1"/>
  <c r="E85" i="9"/>
  <c r="Q84" i="9"/>
  <c r="H84" i="9"/>
  <c r="Y84" i="9" s="1"/>
  <c r="E84" i="9"/>
  <c r="Q83" i="9"/>
  <c r="H83" i="9"/>
  <c r="Y83" i="9" s="1"/>
  <c r="E83" i="9"/>
  <c r="Q82" i="9"/>
  <c r="H82" i="9"/>
  <c r="Y82" i="9" s="1"/>
  <c r="E82" i="9"/>
  <c r="Q81" i="9"/>
  <c r="H81" i="9"/>
  <c r="Y81" i="9" s="1"/>
  <c r="E81" i="9"/>
  <c r="Q80" i="9"/>
  <c r="H80" i="9"/>
  <c r="Y80" i="9" s="1"/>
  <c r="E80" i="9"/>
  <c r="H79" i="9"/>
  <c r="Y79" i="9" s="1"/>
  <c r="G79" i="9"/>
  <c r="E79" i="9"/>
  <c r="H78" i="9"/>
  <c r="Y78" i="9" s="1"/>
  <c r="G78" i="9"/>
  <c r="E78" i="9"/>
  <c r="H77" i="9"/>
  <c r="Y77" i="9" s="1"/>
  <c r="G77" i="9"/>
  <c r="E77" i="9"/>
  <c r="W76" i="9"/>
  <c r="O76" i="9"/>
  <c r="L76" i="9"/>
  <c r="M76" i="9" s="1"/>
  <c r="I76" i="9"/>
  <c r="H76" i="9"/>
  <c r="Y76" i="9" s="1"/>
  <c r="G76" i="9"/>
  <c r="E76" i="9"/>
  <c r="H75" i="9"/>
  <c r="Y75" i="9" s="1"/>
  <c r="G75" i="9"/>
  <c r="E75" i="9"/>
  <c r="W74" i="9"/>
  <c r="L74" i="9"/>
  <c r="M74" i="9" s="1"/>
  <c r="I74" i="9"/>
  <c r="H74" i="9"/>
  <c r="Y74" i="9" s="1"/>
  <c r="G74" i="9"/>
  <c r="E74" i="9"/>
  <c r="H73" i="9"/>
  <c r="Y73" i="9" s="1"/>
  <c r="G73" i="9"/>
  <c r="E73" i="9"/>
  <c r="W72" i="9"/>
  <c r="I72" i="9"/>
  <c r="H72" i="9"/>
  <c r="Y72" i="9" s="1"/>
  <c r="G72" i="9"/>
  <c r="E72" i="9"/>
  <c r="H71" i="9"/>
  <c r="Y71" i="9" s="1"/>
  <c r="G71" i="9"/>
  <c r="E71" i="9"/>
  <c r="H70" i="9"/>
  <c r="Y70" i="9" s="1"/>
  <c r="G70" i="9"/>
  <c r="E70" i="9"/>
  <c r="H69" i="9"/>
  <c r="Y69" i="9" s="1"/>
  <c r="G69" i="9"/>
  <c r="E69" i="9"/>
  <c r="W68" i="9"/>
  <c r="O68" i="9"/>
  <c r="L68" i="9"/>
  <c r="M68" i="9" s="1"/>
  <c r="I68" i="9"/>
  <c r="H68" i="9"/>
  <c r="Y68" i="9" s="1"/>
  <c r="G68" i="9"/>
  <c r="E68" i="9"/>
  <c r="H67" i="9"/>
  <c r="Y67" i="9" s="1"/>
  <c r="G67" i="9"/>
  <c r="E67" i="9"/>
  <c r="W66" i="9"/>
  <c r="L66" i="9"/>
  <c r="M66" i="9" s="1"/>
  <c r="I66" i="9"/>
  <c r="H66" i="9"/>
  <c r="Y66" i="9" s="1"/>
  <c r="G66" i="9"/>
  <c r="E66" i="9"/>
  <c r="H65" i="9"/>
  <c r="Y65" i="9" s="1"/>
  <c r="G65" i="9"/>
  <c r="E65" i="9"/>
  <c r="W64" i="9"/>
  <c r="I64" i="9"/>
  <c r="H64" i="9"/>
  <c r="Y64" i="9" s="1"/>
  <c r="G64" i="9"/>
  <c r="E64" i="9"/>
  <c r="H63" i="9"/>
  <c r="Y63" i="9" s="1"/>
  <c r="G63" i="9"/>
  <c r="E63" i="9"/>
  <c r="L62" i="9"/>
  <c r="M62" i="9" s="1"/>
  <c r="I62" i="9"/>
  <c r="H62" i="9"/>
  <c r="U62" i="9" s="1"/>
  <c r="G62" i="9"/>
  <c r="E62" i="9"/>
  <c r="H61" i="9"/>
  <c r="U61" i="9" s="1"/>
  <c r="G61" i="9"/>
  <c r="E61" i="9"/>
  <c r="S60" i="9"/>
  <c r="L60" i="9"/>
  <c r="M60" i="9" s="1"/>
  <c r="I60" i="9"/>
  <c r="H60" i="9"/>
  <c r="U60" i="9" s="1"/>
  <c r="G60" i="9"/>
  <c r="E60" i="9"/>
  <c r="H59" i="9"/>
  <c r="U59" i="9" s="1"/>
  <c r="G59" i="9"/>
  <c r="E59" i="9"/>
  <c r="H58" i="9"/>
  <c r="U58" i="9" s="1"/>
  <c r="G58" i="9"/>
  <c r="E58" i="9"/>
  <c r="H57" i="9"/>
  <c r="U57" i="9" s="1"/>
  <c r="G57" i="9"/>
  <c r="E57" i="9"/>
  <c r="I56" i="9"/>
  <c r="H56" i="9"/>
  <c r="U56" i="9" s="1"/>
  <c r="G56" i="9"/>
  <c r="E56" i="9"/>
  <c r="H55" i="9"/>
  <c r="U55" i="9" s="1"/>
  <c r="G55" i="9"/>
  <c r="E55" i="9"/>
  <c r="L54" i="9"/>
  <c r="M54" i="9" s="1"/>
  <c r="I54" i="9"/>
  <c r="H54" i="9"/>
  <c r="U54" i="9" s="1"/>
  <c r="G54" i="9"/>
  <c r="E54" i="9"/>
  <c r="H53" i="9"/>
  <c r="U53" i="9" s="1"/>
  <c r="G53" i="9"/>
  <c r="E53" i="9"/>
  <c r="S52" i="9"/>
  <c r="L52" i="9"/>
  <c r="M52" i="9" s="1"/>
  <c r="I52" i="9"/>
  <c r="H52" i="9"/>
  <c r="U52" i="9" s="1"/>
  <c r="G52" i="9"/>
  <c r="E52" i="9"/>
  <c r="H51" i="9"/>
  <c r="Y51" i="9" s="1"/>
  <c r="G51" i="9"/>
  <c r="E51" i="9"/>
  <c r="W50" i="9"/>
  <c r="L50" i="9"/>
  <c r="M50" i="9" s="1"/>
  <c r="I50" i="9"/>
  <c r="H50" i="9"/>
  <c r="Y50" i="9" s="1"/>
  <c r="G50" i="9"/>
  <c r="E50" i="9"/>
  <c r="H49" i="9"/>
  <c r="Y49" i="9" s="1"/>
  <c r="G49" i="9"/>
  <c r="E49" i="9"/>
  <c r="W48" i="9"/>
  <c r="I48" i="9"/>
  <c r="H48" i="9"/>
  <c r="Y48" i="9" s="1"/>
  <c r="G48" i="9"/>
  <c r="E48" i="9"/>
  <c r="H47" i="9"/>
  <c r="Y47" i="9" s="1"/>
  <c r="G47" i="9"/>
  <c r="E47" i="9"/>
  <c r="H46" i="9"/>
  <c r="Y46" i="9" s="1"/>
  <c r="G46" i="9"/>
  <c r="E46" i="9"/>
  <c r="H45" i="9"/>
  <c r="Y45" i="9" s="1"/>
  <c r="G45" i="9"/>
  <c r="E45" i="9"/>
  <c r="W44" i="9"/>
  <c r="O44" i="9"/>
  <c r="L44" i="9"/>
  <c r="M44" i="9" s="1"/>
  <c r="I44" i="9"/>
  <c r="H44" i="9"/>
  <c r="Y44" i="9" s="1"/>
  <c r="G44" i="9"/>
  <c r="E44" i="9"/>
  <c r="H43" i="9"/>
  <c r="Y43" i="9" s="1"/>
  <c r="G43" i="9"/>
  <c r="E43" i="9"/>
  <c r="W42" i="9"/>
  <c r="L42" i="9"/>
  <c r="M42" i="9" s="1"/>
  <c r="I42" i="9"/>
  <c r="H42" i="9"/>
  <c r="Y42" i="9" s="1"/>
  <c r="G42" i="9"/>
  <c r="E42" i="9"/>
  <c r="H41" i="9"/>
  <c r="Y41" i="9" s="1"/>
  <c r="G41" i="9"/>
  <c r="E41" i="9"/>
  <c r="W40" i="9"/>
  <c r="I40" i="9"/>
  <c r="H40" i="9"/>
  <c r="Y40" i="9" s="1"/>
  <c r="G40" i="9"/>
  <c r="E40" i="9"/>
  <c r="H39" i="9"/>
  <c r="Y39" i="9" s="1"/>
  <c r="G39" i="9"/>
  <c r="E39" i="9"/>
  <c r="H38" i="9"/>
  <c r="W38" i="9" s="1"/>
  <c r="G38" i="9"/>
  <c r="E38" i="9"/>
  <c r="E22" i="9"/>
  <c r="X30" i="9"/>
  <c r="V30" i="9"/>
  <c r="T30" i="9"/>
  <c r="R30" i="9"/>
  <c r="P30" i="9"/>
  <c r="N30" i="9"/>
  <c r="J30" i="9"/>
  <c r="F30" i="9"/>
  <c r="G30" i="9" s="1"/>
  <c r="D30" i="9"/>
  <c r="C30" i="9"/>
  <c r="H29" i="9"/>
  <c r="Y29" i="9" s="1"/>
  <c r="G29" i="9"/>
  <c r="E29" i="9"/>
  <c r="H28" i="9"/>
  <c r="W28" i="9" s="1"/>
  <c r="G28" i="9"/>
  <c r="E28" i="9"/>
  <c r="W27" i="9"/>
  <c r="O27" i="9"/>
  <c r="L27" i="9"/>
  <c r="M27" i="9" s="1"/>
  <c r="I27" i="9"/>
  <c r="H27" i="9"/>
  <c r="Y27" i="9" s="1"/>
  <c r="G27" i="9"/>
  <c r="E27" i="9"/>
  <c r="H26" i="9"/>
  <c r="W26" i="9" s="1"/>
  <c r="G26" i="9"/>
  <c r="E26" i="9"/>
  <c r="W25" i="9"/>
  <c r="L25" i="9"/>
  <c r="M25" i="9" s="1"/>
  <c r="I25" i="9"/>
  <c r="H25" i="9"/>
  <c r="Y25" i="9" s="1"/>
  <c r="G25" i="9"/>
  <c r="E25" i="9"/>
  <c r="H24" i="9"/>
  <c r="W24" i="9" s="1"/>
  <c r="G24" i="9"/>
  <c r="E24" i="9"/>
  <c r="H23" i="9"/>
  <c r="Y23" i="9" s="1"/>
  <c r="G23" i="9"/>
  <c r="E23" i="9"/>
  <c r="H22" i="9"/>
  <c r="W22" i="9" s="1"/>
  <c r="G22" i="9"/>
  <c r="W21" i="9"/>
  <c r="O21" i="9"/>
  <c r="L21" i="9"/>
  <c r="M21" i="9" s="1"/>
  <c r="I21" i="9"/>
  <c r="H21" i="9"/>
  <c r="Y21" i="9" s="1"/>
  <c r="G21" i="9"/>
  <c r="E21" i="9"/>
  <c r="H20" i="9"/>
  <c r="W20" i="9" s="1"/>
  <c r="G20" i="9"/>
  <c r="E20" i="9"/>
  <c r="W19" i="9"/>
  <c r="L19" i="9"/>
  <c r="M19" i="9" s="1"/>
  <c r="I19" i="9"/>
  <c r="H19" i="9"/>
  <c r="Y19" i="9" s="1"/>
  <c r="G19" i="9"/>
  <c r="E19" i="9"/>
  <c r="H18" i="9"/>
  <c r="W18" i="9" s="1"/>
  <c r="G18" i="9"/>
  <c r="E18" i="9"/>
  <c r="H17" i="9"/>
  <c r="Y17" i="9" s="1"/>
  <c r="G17" i="9"/>
  <c r="E17" i="9"/>
  <c r="H16" i="9"/>
  <c r="W16" i="9" s="1"/>
  <c r="G16" i="9"/>
  <c r="E16" i="9"/>
  <c r="Y110" i="8"/>
  <c r="W110" i="8"/>
  <c r="U110" i="8"/>
  <c r="S110" i="8"/>
  <c r="Q110" i="8"/>
  <c r="O110" i="8"/>
  <c r="M110" i="8"/>
  <c r="K110" i="8"/>
  <c r="L110" i="8" s="1"/>
  <c r="I110" i="8"/>
  <c r="Z110" i="8" s="1"/>
  <c r="G110" i="8"/>
  <c r="E110" i="8"/>
  <c r="D110" i="8"/>
  <c r="Z109" i="8"/>
  <c r="X109" i="8"/>
  <c r="V109" i="8"/>
  <c r="T109" i="8"/>
  <c r="R109" i="8"/>
  <c r="P109" i="8"/>
  <c r="N109" i="8"/>
  <c r="L109" i="8"/>
  <c r="J109" i="8"/>
  <c r="H109" i="8"/>
  <c r="F109" i="8"/>
  <c r="Z108" i="8"/>
  <c r="X108" i="8"/>
  <c r="V108" i="8"/>
  <c r="T108" i="8"/>
  <c r="R108" i="8"/>
  <c r="P108" i="8"/>
  <c r="N108" i="8"/>
  <c r="L108" i="8"/>
  <c r="J108" i="8"/>
  <c r="H108" i="8"/>
  <c r="F108" i="8"/>
  <c r="Z107" i="8"/>
  <c r="X107" i="8"/>
  <c r="V107" i="8"/>
  <c r="T107" i="8"/>
  <c r="R107" i="8"/>
  <c r="P107" i="8"/>
  <c r="N107" i="8"/>
  <c r="L107" i="8"/>
  <c r="J107" i="8"/>
  <c r="H107" i="8"/>
  <c r="F107" i="8"/>
  <c r="Z106" i="8"/>
  <c r="X106" i="8"/>
  <c r="V106" i="8"/>
  <c r="T106" i="8"/>
  <c r="R106" i="8"/>
  <c r="P106" i="8"/>
  <c r="N106" i="8"/>
  <c r="L106" i="8"/>
  <c r="J106" i="8"/>
  <c r="H106" i="8"/>
  <c r="F106" i="8"/>
  <c r="Z105" i="8"/>
  <c r="X105" i="8"/>
  <c r="V105" i="8"/>
  <c r="T105" i="8"/>
  <c r="R105" i="8"/>
  <c r="P105" i="8"/>
  <c r="N105" i="8"/>
  <c r="L105" i="8"/>
  <c r="J105" i="8"/>
  <c r="H105" i="8"/>
  <c r="F105" i="8"/>
  <c r="Z104" i="8"/>
  <c r="X104" i="8"/>
  <c r="V104" i="8"/>
  <c r="T104" i="8"/>
  <c r="R104" i="8"/>
  <c r="P104" i="8"/>
  <c r="N104" i="8"/>
  <c r="L104" i="8"/>
  <c r="J104" i="8"/>
  <c r="H104" i="8"/>
  <c r="F104" i="8"/>
  <c r="Z103" i="8"/>
  <c r="X103" i="8"/>
  <c r="V103" i="8"/>
  <c r="T103" i="8"/>
  <c r="R103" i="8"/>
  <c r="P103" i="8"/>
  <c r="N103" i="8"/>
  <c r="L103" i="8"/>
  <c r="J103" i="8"/>
  <c r="H103" i="8"/>
  <c r="F103" i="8"/>
  <c r="Z102" i="8"/>
  <c r="X102" i="8"/>
  <c r="V102" i="8"/>
  <c r="T102" i="8"/>
  <c r="R102" i="8"/>
  <c r="P102" i="8"/>
  <c r="N102" i="8"/>
  <c r="L102" i="8"/>
  <c r="J102" i="8"/>
  <c r="H102" i="8"/>
  <c r="F102" i="8"/>
  <c r="Z101" i="8"/>
  <c r="X101" i="8"/>
  <c r="V101" i="8"/>
  <c r="T101" i="8"/>
  <c r="R101" i="8"/>
  <c r="P101" i="8"/>
  <c r="N101" i="8"/>
  <c r="L101" i="8"/>
  <c r="J101" i="8"/>
  <c r="H101" i="8"/>
  <c r="F101" i="8"/>
  <c r="Z100" i="8"/>
  <c r="X100" i="8"/>
  <c r="V100" i="8"/>
  <c r="T100" i="8"/>
  <c r="R100" i="8"/>
  <c r="P100" i="8"/>
  <c r="N100" i="8"/>
  <c r="L100" i="8"/>
  <c r="J100" i="8"/>
  <c r="H100" i="8"/>
  <c r="F100" i="8"/>
  <c r="Z99" i="8"/>
  <c r="X99" i="8"/>
  <c r="V99" i="8"/>
  <c r="T99" i="8"/>
  <c r="R99" i="8"/>
  <c r="P99" i="8"/>
  <c r="N99" i="8"/>
  <c r="L99" i="8"/>
  <c r="J99" i="8"/>
  <c r="H99" i="8"/>
  <c r="F99" i="8"/>
  <c r="Z98" i="8"/>
  <c r="X98" i="8"/>
  <c r="V98" i="8"/>
  <c r="T98" i="8"/>
  <c r="R98" i="8"/>
  <c r="P98" i="8"/>
  <c r="N98" i="8"/>
  <c r="L98" i="8"/>
  <c r="J98" i="8"/>
  <c r="H98" i="8"/>
  <c r="F98" i="8"/>
  <c r="Z97" i="8"/>
  <c r="X97" i="8"/>
  <c r="V97" i="8"/>
  <c r="T97" i="8"/>
  <c r="R97" i="8"/>
  <c r="P97" i="8"/>
  <c r="N97" i="8"/>
  <c r="L97" i="8"/>
  <c r="J97" i="8"/>
  <c r="H97" i="8"/>
  <c r="F97" i="8"/>
  <c r="Z96" i="8"/>
  <c r="X96" i="8"/>
  <c r="V96" i="8"/>
  <c r="T96" i="8"/>
  <c r="R96" i="8"/>
  <c r="P96" i="8"/>
  <c r="N96" i="8"/>
  <c r="L96" i="8"/>
  <c r="J96" i="8"/>
  <c r="H96" i="8"/>
  <c r="F96" i="8"/>
  <c r="Z95" i="8"/>
  <c r="X95" i="8"/>
  <c r="V95" i="8"/>
  <c r="T95" i="8"/>
  <c r="R95" i="8"/>
  <c r="P95" i="8"/>
  <c r="N95" i="8"/>
  <c r="L95" i="8"/>
  <c r="J95" i="8"/>
  <c r="H95" i="8"/>
  <c r="F95" i="8"/>
  <c r="Z94" i="8"/>
  <c r="X94" i="8"/>
  <c r="V94" i="8"/>
  <c r="T94" i="8"/>
  <c r="R94" i="8"/>
  <c r="P94" i="8"/>
  <c r="N94" i="8"/>
  <c r="L94" i="8"/>
  <c r="J94" i="8"/>
  <c r="H94" i="8"/>
  <c r="F94" i="8"/>
  <c r="Z93" i="8"/>
  <c r="X93" i="8"/>
  <c r="V93" i="8"/>
  <c r="T93" i="8"/>
  <c r="R93" i="8"/>
  <c r="P93" i="8"/>
  <c r="N93" i="8"/>
  <c r="L93" i="8"/>
  <c r="J93" i="8"/>
  <c r="H93" i="8"/>
  <c r="F93" i="8"/>
  <c r="Z92" i="8"/>
  <c r="X92" i="8"/>
  <c r="V92" i="8"/>
  <c r="T92" i="8"/>
  <c r="R92" i="8"/>
  <c r="P92" i="8"/>
  <c r="N92" i="8"/>
  <c r="L92" i="8"/>
  <c r="J92" i="8"/>
  <c r="H92" i="8"/>
  <c r="F92" i="8"/>
  <c r="Z91" i="8"/>
  <c r="X91" i="8"/>
  <c r="V91" i="8"/>
  <c r="T91" i="8"/>
  <c r="R91" i="8"/>
  <c r="P91" i="8"/>
  <c r="N91" i="8"/>
  <c r="L91" i="8"/>
  <c r="J91" i="8"/>
  <c r="H91" i="8"/>
  <c r="F91" i="8"/>
  <c r="Z90" i="8"/>
  <c r="X90" i="8"/>
  <c r="V90" i="8"/>
  <c r="T90" i="8"/>
  <c r="R90" i="8"/>
  <c r="P90" i="8"/>
  <c r="N90" i="8"/>
  <c r="L90" i="8"/>
  <c r="J90" i="8"/>
  <c r="H90" i="8"/>
  <c r="F90" i="8"/>
  <c r="Z89" i="8"/>
  <c r="X89" i="8"/>
  <c r="V89" i="8"/>
  <c r="T89" i="8"/>
  <c r="R89" i="8"/>
  <c r="P89" i="8"/>
  <c r="N89" i="8"/>
  <c r="L89" i="8"/>
  <c r="J89" i="8"/>
  <c r="H89" i="8"/>
  <c r="F89" i="8"/>
  <c r="Z88" i="8"/>
  <c r="X88" i="8"/>
  <c r="V88" i="8"/>
  <c r="T88" i="8"/>
  <c r="R88" i="8"/>
  <c r="P88" i="8"/>
  <c r="N88" i="8"/>
  <c r="L88" i="8"/>
  <c r="J88" i="8"/>
  <c r="H88" i="8"/>
  <c r="F88" i="8"/>
  <c r="Z87" i="8"/>
  <c r="X87" i="8"/>
  <c r="V87" i="8"/>
  <c r="T87" i="8"/>
  <c r="R87" i="8"/>
  <c r="P87" i="8"/>
  <c r="N87" i="8"/>
  <c r="L87" i="8"/>
  <c r="J87" i="8"/>
  <c r="H87" i="8"/>
  <c r="F87" i="8"/>
  <c r="Z86" i="8"/>
  <c r="X86" i="8"/>
  <c r="V86" i="8"/>
  <c r="T86" i="8"/>
  <c r="R86" i="8"/>
  <c r="P86" i="8"/>
  <c r="N86" i="8"/>
  <c r="L86" i="8"/>
  <c r="J86" i="8"/>
  <c r="H86" i="8"/>
  <c r="F86" i="8"/>
  <c r="Z85" i="8"/>
  <c r="X85" i="8"/>
  <c r="V85" i="8"/>
  <c r="T85" i="8"/>
  <c r="R85" i="8"/>
  <c r="P85" i="8"/>
  <c r="N85" i="8"/>
  <c r="L85" i="8"/>
  <c r="J85" i="8"/>
  <c r="H85" i="8"/>
  <c r="F85" i="8"/>
  <c r="Z84" i="8"/>
  <c r="X84" i="8"/>
  <c r="V84" i="8"/>
  <c r="T84" i="8"/>
  <c r="R84" i="8"/>
  <c r="P84" i="8"/>
  <c r="N84" i="8"/>
  <c r="L84" i="8"/>
  <c r="J84" i="8"/>
  <c r="H84" i="8"/>
  <c r="F84" i="8"/>
  <c r="Z83" i="8"/>
  <c r="X83" i="8"/>
  <c r="V83" i="8"/>
  <c r="T83" i="8"/>
  <c r="R83" i="8"/>
  <c r="P83" i="8"/>
  <c r="N83" i="8"/>
  <c r="L83" i="8"/>
  <c r="J83" i="8"/>
  <c r="H83" i="8"/>
  <c r="F83" i="8"/>
  <c r="Z82" i="8"/>
  <c r="X82" i="8"/>
  <c r="V82" i="8"/>
  <c r="T82" i="8"/>
  <c r="R82" i="8"/>
  <c r="P82" i="8"/>
  <c r="N82" i="8"/>
  <c r="L82" i="8"/>
  <c r="J82" i="8"/>
  <c r="H82" i="8"/>
  <c r="F82" i="8"/>
  <c r="Z81" i="8"/>
  <c r="X81" i="8"/>
  <c r="V81" i="8"/>
  <c r="T81" i="8"/>
  <c r="R81" i="8"/>
  <c r="P81" i="8"/>
  <c r="N81" i="8"/>
  <c r="L81" i="8"/>
  <c r="J81" i="8"/>
  <c r="H81" i="8"/>
  <c r="F81" i="8"/>
  <c r="Z80" i="8"/>
  <c r="X80" i="8"/>
  <c r="V80" i="8"/>
  <c r="T80" i="8"/>
  <c r="R80" i="8"/>
  <c r="P80" i="8"/>
  <c r="N80" i="8"/>
  <c r="L80" i="8"/>
  <c r="J80" i="8"/>
  <c r="H80" i="8"/>
  <c r="F80" i="8"/>
  <c r="Z79" i="8"/>
  <c r="X79" i="8"/>
  <c r="V79" i="8"/>
  <c r="T79" i="8"/>
  <c r="R79" i="8"/>
  <c r="P79" i="8"/>
  <c r="L79" i="8"/>
  <c r="J79" i="8"/>
  <c r="H79" i="8"/>
  <c r="F79" i="8"/>
  <c r="Z78" i="8"/>
  <c r="X78" i="8"/>
  <c r="V78" i="8"/>
  <c r="T78" i="8"/>
  <c r="R78" i="8"/>
  <c r="P78" i="8"/>
  <c r="L78" i="8"/>
  <c r="J78" i="8"/>
  <c r="H78" i="8"/>
  <c r="F78" i="8"/>
  <c r="Z77" i="8"/>
  <c r="X77" i="8"/>
  <c r="V77" i="8"/>
  <c r="T77" i="8"/>
  <c r="R77" i="8"/>
  <c r="P77" i="8"/>
  <c r="L77" i="8"/>
  <c r="J77" i="8"/>
  <c r="H77" i="8"/>
  <c r="F77" i="8"/>
  <c r="Z76" i="8"/>
  <c r="X76" i="8"/>
  <c r="V76" i="8"/>
  <c r="T76" i="8"/>
  <c r="R76" i="8"/>
  <c r="P76" i="8"/>
  <c r="L76" i="8"/>
  <c r="J76" i="8"/>
  <c r="H76" i="8"/>
  <c r="F76" i="8"/>
  <c r="Z75" i="8"/>
  <c r="X75" i="8"/>
  <c r="V75" i="8"/>
  <c r="T75" i="8"/>
  <c r="R75" i="8"/>
  <c r="P75" i="8"/>
  <c r="L75" i="8"/>
  <c r="J75" i="8"/>
  <c r="H75" i="8"/>
  <c r="F75" i="8"/>
  <c r="Z74" i="8"/>
  <c r="X74" i="8"/>
  <c r="V74" i="8"/>
  <c r="T74" i="8"/>
  <c r="R74" i="8"/>
  <c r="P74" i="8"/>
  <c r="L74" i="8"/>
  <c r="J74" i="8"/>
  <c r="H74" i="8"/>
  <c r="F74" i="8"/>
  <c r="Z73" i="8"/>
  <c r="X73" i="8"/>
  <c r="V73" i="8"/>
  <c r="T73" i="8"/>
  <c r="R73" i="8"/>
  <c r="P73" i="8"/>
  <c r="L73" i="8"/>
  <c r="J73" i="8"/>
  <c r="H73" i="8"/>
  <c r="F73" i="8"/>
  <c r="Z72" i="8"/>
  <c r="X72" i="8"/>
  <c r="V72" i="8"/>
  <c r="T72" i="8"/>
  <c r="R72" i="8"/>
  <c r="P72" i="8"/>
  <c r="L72" i="8"/>
  <c r="J72" i="8"/>
  <c r="H72" i="8"/>
  <c r="F72" i="8"/>
  <c r="Z71" i="8"/>
  <c r="X71" i="8"/>
  <c r="V71" i="8"/>
  <c r="T71" i="8"/>
  <c r="R71" i="8"/>
  <c r="P71" i="8"/>
  <c r="L71" i="8"/>
  <c r="J71" i="8"/>
  <c r="H71" i="8"/>
  <c r="F71" i="8"/>
  <c r="Z70" i="8"/>
  <c r="X70" i="8"/>
  <c r="V70" i="8"/>
  <c r="T70" i="8"/>
  <c r="R70" i="8"/>
  <c r="P70" i="8"/>
  <c r="L70" i="8"/>
  <c r="J70" i="8"/>
  <c r="H70" i="8"/>
  <c r="F70" i="8"/>
  <c r="Z69" i="8"/>
  <c r="X69" i="8"/>
  <c r="V69" i="8"/>
  <c r="T69" i="8"/>
  <c r="R69" i="8"/>
  <c r="P69" i="8"/>
  <c r="N69" i="8"/>
  <c r="L69" i="8"/>
  <c r="J69" i="8"/>
  <c r="H69" i="8"/>
  <c r="F69" i="8"/>
  <c r="Z68" i="8"/>
  <c r="X68" i="8"/>
  <c r="V68" i="8"/>
  <c r="T68" i="8"/>
  <c r="R68" i="8"/>
  <c r="P68" i="8"/>
  <c r="N68" i="8"/>
  <c r="L68" i="8"/>
  <c r="J68" i="8"/>
  <c r="H68" i="8"/>
  <c r="F68" i="8"/>
  <c r="Z67" i="8"/>
  <c r="X67" i="8"/>
  <c r="V67" i="8"/>
  <c r="T67" i="8"/>
  <c r="R67" i="8"/>
  <c r="P67" i="8"/>
  <c r="N67" i="8"/>
  <c r="L67" i="8"/>
  <c r="J67" i="8"/>
  <c r="H67" i="8"/>
  <c r="F67" i="8"/>
  <c r="Z66" i="8"/>
  <c r="X66" i="8"/>
  <c r="V66" i="8"/>
  <c r="T66" i="8"/>
  <c r="R66" i="8"/>
  <c r="P66" i="8"/>
  <c r="N66" i="8"/>
  <c r="L66" i="8"/>
  <c r="J66" i="8"/>
  <c r="H66" i="8"/>
  <c r="F66" i="8"/>
  <c r="Z65" i="8"/>
  <c r="X65" i="8"/>
  <c r="V65" i="8"/>
  <c r="T65" i="8"/>
  <c r="R65" i="8"/>
  <c r="P65" i="8"/>
  <c r="N65" i="8"/>
  <c r="L65" i="8"/>
  <c r="J65" i="8"/>
  <c r="H65" i="8"/>
  <c r="F65" i="8"/>
  <c r="Z64" i="8"/>
  <c r="X64" i="8"/>
  <c r="V64" i="8"/>
  <c r="T64" i="8"/>
  <c r="R64" i="8"/>
  <c r="P64" i="8"/>
  <c r="N64" i="8"/>
  <c r="L64" i="8"/>
  <c r="J64" i="8"/>
  <c r="H64" i="8"/>
  <c r="F64" i="8"/>
  <c r="Z63" i="8"/>
  <c r="X63" i="8"/>
  <c r="V63" i="8"/>
  <c r="T63" i="8"/>
  <c r="R63" i="8"/>
  <c r="P63" i="8"/>
  <c r="N63" i="8"/>
  <c r="L63" i="8"/>
  <c r="J63" i="8"/>
  <c r="H63" i="8"/>
  <c r="F63" i="8"/>
  <c r="Z62" i="8"/>
  <c r="X62" i="8"/>
  <c r="V62" i="8"/>
  <c r="T62" i="8"/>
  <c r="R62" i="8"/>
  <c r="P62" i="8"/>
  <c r="N62" i="8"/>
  <c r="L62" i="8"/>
  <c r="J62" i="8"/>
  <c r="H62" i="8"/>
  <c r="F62" i="8"/>
  <c r="Z61" i="8"/>
  <c r="X61" i="8"/>
  <c r="V61" i="8"/>
  <c r="T61" i="8"/>
  <c r="R61" i="8"/>
  <c r="P61" i="8"/>
  <c r="N61" i="8"/>
  <c r="L61" i="8"/>
  <c r="J61" i="8"/>
  <c r="H61" i="8"/>
  <c r="F61" i="8"/>
  <c r="Z60" i="8"/>
  <c r="X60" i="8"/>
  <c r="V60" i="8"/>
  <c r="T60" i="8"/>
  <c r="R60" i="8"/>
  <c r="P60" i="8"/>
  <c r="N60" i="8"/>
  <c r="L60" i="8"/>
  <c r="J60" i="8"/>
  <c r="H60" i="8"/>
  <c r="F60" i="8"/>
  <c r="Z59" i="8"/>
  <c r="X59" i="8"/>
  <c r="V59" i="8"/>
  <c r="T59" i="8"/>
  <c r="R59" i="8"/>
  <c r="P59" i="8"/>
  <c r="N59" i="8"/>
  <c r="L59" i="8"/>
  <c r="J59" i="8"/>
  <c r="H59" i="8"/>
  <c r="F59" i="8"/>
  <c r="Z58" i="8"/>
  <c r="X58" i="8"/>
  <c r="V58" i="8"/>
  <c r="T58" i="8"/>
  <c r="R58" i="8"/>
  <c r="P58" i="8"/>
  <c r="N58" i="8"/>
  <c r="L58" i="8"/>
  <c r="J58" i="8"/>
  <c r="H58" i="8"/>
  <c r="F58" i="8"/>
  <c r="Z57" i="8"/>
  <c r="X57" i="8"/>
  <c r="V57" i="8"/>
  <c r="T57" i="8"/>
  <c r="R57" i="8"/>
  <c r="P57" i="8"/>
  <c r="N57" i="8"/>
  <c r="L57" i="8"/>
  <c r="J57" i="8"/>
  <c r="H57" i="8"/>
  <c r="F57" i="8"/>
  <c r="Z56" i="8"/>
  <c r="X56" i="8"/>
  <c r="V56" i="8"/>
  <c r="T56" i="8"/>
  <c r="R56" i="8"/>
  <c r="P56" i="8"/>
  <c r="N56" i="8"/>
  <c r="L56" i="8"/>
  <c r="J56" i="8"/>
  <c r="H56" i="8"/>
  <c r="F56" i="8"/>
  <c r="Z55" i="8"/>
  <c r="X55" i="8"/>
  <c r="V55" i="8"/>
  <c r="T55" i="8"/>
  <c r="R55" i="8"/>
  <c r="P55" i="8"/>
  <c r="N55" i="8"/>
  <c r="L55" i="8"/>
  <c r="J55" i="8"/>
  <c r="H55" i="8"/>
  <c r="F55" i="8"/>
  <c r="Z54" i="8"/>
  <c r="X54" i="8"/>
  <c r="V54" i="8"/>
  <c r="T54" i="8"/>
  <c r="R54" i="8"/>
  <c r="P54" i="8"/>
  <c r="N54" i="8"/>
  <c r="L54" i="8"/>
  <c r="J54" i="8"/>
  <c r="H54" i="8"/>
  <c r="F54" i="8"/>
  <c r="Z53" i="8"/>
  <c r="X53" i="8"/>
  <c r="V53" i="8"/>
  <c r="T53" i="8"/>
  <c r="R53" i="8"/>
  <c r="P53" i="8"/>
  <c r="N53" i="8"/>
  <c r="L53" i="8"/>
  <c r="J53" i="8"/>
  <c r="H53" i="8"/>
  <c r="F53" i="8"/>
  <c r="Z52" i="8"/>
  <c r="X52" i="8"/>
  <c r="V52" i="8"/>
  <c r="T52" i="8"/>
  <c r="R52" i="8"/>
  <c r="P52" i="8"/>
  <c r="N52" i="8"/>
  <c r="L52" i="8"/>
  <c r="J52" i="8"/>
  <c r="H52" i="8"/>
  <c r="F52" i="8"/>
  <c r="Z51" i="8"/>
  <c r="X51" i="8"/>
  <c r="V51" i="8"/>
  <c r="T51" i="8"/>
  <c r="R51" i="8"/>
  <c r="P51" i="8"/>
  <c r="N51" i="8"/>
  <c r="L51" i="8"/>
  <c r="J51" i="8"/>
  <c r="H51" i="8"/>
  <c r="F51" i="8"/>
  <c r="Z50" i="8"/>
  <c r="X50" i="8"/>
  <c r="V50" i="8"/>
  <c r="T50" i="8"/>
  <c r="R50" i="8"/>
  <c r="P50" i="8"/>
  <c r="N50" i="8"/>
  <c r="L50" i="8"/>
  <c r="J50" i="8"/>
  <c r="H50" i="8"/>
  <c r="F50" i="8"/>
  <c r="Z49" i="8"/>
  <c r="X49" i="8"/>
  <c r="V49" i="8"/>
  <c r="T49" i="8"/>
  <c r="R49" i="8"/>
  <c r="P49" i="8"/>
  <c r="N49" i="8"/>
  <c r="L49" i="8"/>
  <c r="J49" i="8"/>
  <c r="H49" i="8"/>
  <c r="F49" i="8"/>
  <c r="Z48" i="8"/>
  <c r="X48" i="8"/>
  <c r="V48" i="8"/>
  <c r="T48" i="8"/>
  <c r="R48" i="8"/>
  <c r="P48" i="8"/>
  <c r="N48" i="8"/>
  <c r="L48" i="8"/>
  <c r="J48" i="8"/>
  <c r="H48" i="8"/>
  <c r="F48" i="8"/>
  <c r="Z47" i="8"/>
  <c r="X47" i="8"/>
  <c r="V47" i="8"/>
  <c r="T47" i="8"/>
  <c r="R47" i="8"/>
  <c r="P47" i="8"/>
  <c r="N47" i="8"/>
  <c r="L47" i="8"/>
  <c r="J47" i="8"/>
  <c r="H47" i="8"/>
  <c r="F47" i="8"/>
  <c r="Z46" i="8"/>
  <c r="X46" i="8"/>
  <c r="V46" i="8"/>
  <c r="T46" i="8"/>
  <c r="R46" i="8"/>
  <c r="P46" i="8"/>
  <c r="N46" i="8"/>
  <c r="L46" i="8"/>
  <c r="J46" i="8"/>
  <c r="H46" i="8"/>
  <c r="F46" i="8"/>
  <c r="Z45" i="8"/>
  <c r="X45" i="8"/>
  <c r="V45" i="8"/>
  <c r="T45" i="8"/>
  <c r="R45" i="8"/>
  <c r="P45" i="8"/>
  <c r="N45" i="8"/>
  <c r="L45" i="8"/>
  <c r="J45" i="8"/>
  <c r="H45" i="8"/>
  <c r="F45" i="8"/>
  <c r="Z44" i="8"/>
  <c r="X44" i="8"/>
  <c r="V44" i="8"/>
  <c r="T44" i="8"/>
  <c r="R44" i="8"/>
  <c r="P44" i="8"/>
  <c r="N44" i="8"/>
  <c r="L44" i="8"/>
  <c r="J44" i="8"/>
  <c r="H44" i="8"/>
  <c r="F44" i="8"/>
  <c r="Z43" i="8"/>
  <c r="X43" i="8"/>
  <c r="V43" i="8"/>
  <c r="T43" i="8"/>
  <c r="R43" i="8"/>
  <c r="P43" i="8"/>
  <c r="N43" i="8"/>
  <c r="L43" i="8"/>
  <c r="J43" i="8"/>
  <c r="H43" i="8"/>
  <c r="F43" i="8"/>
  <c r="Z42" i="8"/>
  <c r="X42" i="8"/>
  <c r="V42" i="8"/>
  <c r="T42" i="8"/>
  <c r="R42" i="8"/>
  <c r="P42" i="8"/>
  <c r="N42" i="8"/>
  <c r="L42" i="8"/>
  <c r="J42" i="8"/>
  <c r="H42" i="8"/>
  <c r="F42" i="8"/>
  <c r="Z41" i="8"/>
  <c r="X41" i="8"/>
  <c r="V41" i="8"/>
  <c r="T41" i="8"/>
  <c r="R41" i="8"/>
  <c r="P41" i="8"/>
  <c r="N41" i="8"/>
  <c r="L41" i="8"/>
  <c r="J41" i="8"/>
  <c r="H41" i="8"/>
  <c r="F41" i="8"/>
  <c r="Z40" i="8"/>
  <c r="X40" i="8"/>
  <c r="V40" i="8"/>
  <c r="T40" i="8"/>
  <c r="R40" i="8"/>
  <c r="P40" i="8"/>
  <c r="N40" i="8"/>
  <c r="L40" i="8"/>
  <c r="J40" i="8"/>
  <c r="H40" i="8"/>
  <c r="F40" i="8"/>
  <c r="Z39" i="8"/>
  <c r="X39" i="8"/>
  <c r="V39" i="8"/>
  <c r="T39" i="8"/>
  <c r="R39" i="8"/>
  <c r="P39" i="8"/>
  <c r="N39" i="8"/>
  <c r="L39" i="8"/>
  <c r="J39" i="8"/>
  <c r="H39" i="8"/>
  <c r="F39" i="8"/>
  <c r="Z38" i="8"/>
  <c r="X38" i="8"/>
  <c r="V38" i="8"/>
  <c r="T38" i="8"/>
  <c r="R38" i="8"/>
  <c r="P38" i="8"/>
  <c r="N38" i="8"/>
  <c r="L38" i="8"/>
  <c r="J38" i="8"/>
  <c r="H38" i="8"/>
  <c r="F38" i="8"/>
  <c r="Z37" i="8"/>
  <c r="X37" i="8"/>
  <c r="V37" i="8"/>
  <c r="T37" i="8"/>
  <c r="R37" i="8"/>
  <c r="P37" i="8"/>
  <c r="N37" i="8"/>
  <c r="L37" i="8"/>
  <c r="J37" i="8"/>
  <c r="H37" i="8"/>
  <c r="F37" i="8"/>
  <c r="Z36" i="8"/>
  <c r="X36" i="8"/>
  <c r="V36" i="8"/>
  <c r="T36" i="8"/>
  <c r="R36" i="8"/>
  <c r="P36" i="8"/>
  <c r="N36" i="8"/>
  <c r="L36" i="8"/>
  <c r="J36" i="8"/>
  <c r="H36" i="8"/>
  <c r="F36" i="8"/>
  <c r="Z35" i="8"/>
  <c r="X35" i="8"/>
  <c r="V35" i="8"/>
  <c r="T35" i="8"/>
  <c r="R35" i="8"/>
  <c r="P35" i="8"/>
  <c r="N35" i="8"/>
  <c r="L35" i="8"/>
  <c r="J35" i="8"/>
  <c r="H35" i="8"/>
  <c r="F35" i="8"/>
  <c r="Z34" i="8"/>
  <c r="X34" i="8"/>
  <c r="V34" i="8"/>
  <c r="T34" i="8"/>
  <c r="R34" i="8"/>
  <c r="P34" i="8"/>
  <c r="N34" i="8"/>
  <c r="L34" i="8"/>
  <c r="J34" i="8"/>
  <c r="H34" i="8"/>
  <c r="F34" i="8"/>
  <c r="Z33" i="8"/>
  <c r="X33" i="8"/>
  <c r="V33" i="8"/>
  <c r="T33" i="8"/>
  <c r="R33" i="8"/>
  <c r="P33" i="8"/>
  <c r="N33" i="8"/>
  <c r="L33" i="8"/>
  <c r="J33" i="8"/>
  <c r="H33" i="8"/>
  <c r="F33" i="8"/>
  <c r="Z32" i="8"/>
  <c r="X32" i="8"/>
  <c r="V32" i="8"/>
  <c r="T32" i="8"/>
  <c r="R32" i="8"/>
  <c r="P32" i="8"/>
  <c r="N32" i="8"/>
  <c r="L32" i="8"/>
  <c r="J32" i="8"/>
  <c r="H32" i="8"/>
  <c r="F32" i="8"/>
  <c r="X26" i="8"/>
  <c r="V26" i="8"/>
  <c r="T26" i="8"/>
  <c r="U26" i="8" s="1"/>
  <c r="P26" i="8"/>
  <c r="N26" i="8"/>
  <c r="L26" i="8"/>
  <c r="J26" i="8"/>
  <c r="K26" i="8" s="1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12" i="8"/>
  <c r="H26" i="8"/>
  <c r="O26" i="8" s="1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D26" i="8"/>
  <c r="C26" i="8"/>
  <c r="Y26" i="8"/>
  <c r="W26" i="8"/>
  <c r="R26" i="8"/>
  <c r="Q26" i="8"/>
  <c r="F26" i="8"/>
  <c r="G26" i="8" s="1"/>
  <c r="E26" i="8"/>
  <c r="Y25" i="8"/>
  <c r="W25" i="8"/>
  <c r="U25" i="8"/>
  <c r="S25" i="8"/>
  <c r="Q25" i="8"/>
  <c r="O25" i="8"/>
  <c r="M25" i="8"/>
  <c r="K25" i="8"/>
  <c r="E25" i="8"/>
  <c r="Y24" i="8"/>
  <c r="W24" i="8"/>
  <c r="U24" i="8"/>
  <c r="S24" i="8"/>
  <c r="Q24" i="8"/>
  <c r="O24" i="8"/>
  <c r="M24" i="8"/>
  <c r="K24" i="8"/>
  <c r="E24" i="8"/>
  <c r="Y23" i="8"/>
  <c r="W23" i="8"/>
  <c r="U23" i="8"/>
  <c r="S23" i="8"/>
  <c r="Q23" i="8"/>
  <c r="O23" i="8"/>
  <c r="M23" i="8"/>
  <c r="K23" i="8"/>
  <c r="E23" i="8"/>
  <c r="Y22" i="8"/>
  <c r="W22" i="8"/>
  <c r="U22" i="8"/>
  <c r="S22" i="8"/>
  <c r="Q22" i="8"/>
  <c r="O22" i="8"/>
  <c r="M22" i="8"/>
  <c r="K22" i="8"/>
  <c r="E22" i="8"/>
  <c r="Y21" i="8"/>
  <c r="W21" i="8"/>
  <c r="U21" i="8"/>
  <c r="S21" i="8"/>
  <c r="Q21" i="8"/>
  <c r="O21" i="8"/>
  <c r="M21" i="8"/>
  <c r="K21" i="8"/>
  <c r="E21" i="8"/>
  <c r="Y20" i="8"/>
  <c r="W20" i="8"/>
  <c r="U20" i="8"/>
  <c r="S20" i="8"/>
  <c r="Q20" i="8"/>
  <c r="O20" i="8"/>
  <c r="M20" i="8"/>
  <c r="K20" i="8"/>
  <c r="E20" i="8"/>
  <c r="Y19" i="8"/>
  <c r="W19" i="8"/>
  <c r="U19" i="8"/>
  <c r="S19" i="8"/>
  <c r="Q19" i="8"/>
  <c r="O19" i="8"/>
  <c r="M19" i="8"/>
  <c r="K19" i="8"/>
  <c r="E19" i="8"/>
  <c r="Y18" i="8"/>
  <c r="W18" i="8"/>
  <c r="U18" i="8"/>
  <c r="S18" i="8"/>
  <c r="Q18" i="8"/>
  <c r="O18" i="8"/>
  <c r="M18" i="8"/>
  <c r="K18" i="8"/>
  <c r="E18" i="8"/>
  <c r="Y17" i="8"/>
  <c r="W17" i="8"/>
  <c r="U17" i="8"/>
  <c r="S17" i="8"/>
  <c r="Q17" i="8"/>
  <c r="O17" i="8"/>
  <c r="M17" i="8"/>
  <c r="K17" i="8"/>
  <c r="E17" i="8"/>
  <c r="Y16" i="8"/>
  <c r="W16" i="8"/>
  <c r="U16" i="8"/>
  <c r="S16" i="8"/>
  <c r="Q16" i="8"/>
  <c r="O16" i="8"/>
  <c r="M16" i="8"/>
  <c r="K16" i="8"/>
  <c r="E16" i="8"/>
  <c r="Y15" i="8"/>
  <c r="W15" i="8"/>
  <c r="U15" i="8"/>
  <c r="S15" i="8"/>
  <c r="Q15" i="8"/>
  <c r="O15" i="8"/>
  <c r="M15" i="8"/>
  <c r="K15" i="8"/>
  <c r="E15" i="8"/>
  <c r="Y14" i="8"/>
  <c r="W14" i="8"/>
  <c r="U14" i="8"/>
  <c r="S14" i="8"/>
  <c r="Q14" i="8"/>
  <c r="O14" i="8"/>
  <c r="M14" i="8"/>
  <c r="K14" i="8"/>
  <c r="E14" i="8"/>
  <c r="Y13" i="8"/>
  <c r="W13" i="8"/>
  <c r="U13" i="8"/>
  <c r="S13" i="8"/>
  <c r="Q13" i="8"/>
  <c r="O13" i="8"/>
  <c r="M13" i="8"/>
  <c r="K13" i="8"/>
  <c r="E13" i="8"/>
  <c r="Y12" i="8"/>
  <c r="W12" i="8"/>
  <c r="U12" i="8"/>
  <c r="S12" i="8"/>
  <c r="Q12" i="8"/>
  <c r="O12" i="8"/>
  <c r="M12" i="8"/>
  <c r="K12" i="8"/>
  <c r="G12" i="8"/>
  <c r="E12" i="8"/>
  <c r="O17" i="9" l="1"/>
  <c r="S19" i="9"/>
  <c r="O23" i="9"/>
  <c r="S25" i="9"/>
  <c r="L29" i="9"/>
  <c r="M29" i="9" s="1"/>
  <c r="E30" i="9"/>
  <c r="L38" i="9"/>
  <c r="M38" i="9" s="1"/>
  <c r="O40" i="9"/>
  <c r="S42" i="9"/>
  <c r="L46" i="9"/>
  <c r="M46" i="9" s="1"/>
  <c r="O48" i="9"/>
  <c r="S50" i="9"/>
  <c r="S56" i="9"/>
  <c r="L58" i="9"/>
  <c r="M58" i="9" s="1"/>
  <c r="O64" i="9"/>
  <c r="S66" i="9"/>
  <c r="L70" i="9"/>
  <c r="M70" i="9" s="1"/>
  <c r="O72" i="9"/>
  <c r="S74" i="9"/>
  <c r="L78" i="9"/>
  <c r="M78" i="9" s="1"/>
  <c r="L87" i="9"/>
  <c r="M87" i="9" s="1"/>
  <c r="L89" i="9"/>
  <c r="M89" i="9" s="1"/>
  <c r="L91" i="9"/>
  <c r="M91" i="9" s="1"/>
  <c r="L93" i="9"/>
  <c r="M93" i="9" s="1"/>
  <c r="L95" i="9"/>
  <c r="M95" i="9" s="1"/>
  <c r="L97" i="9"/>
  <c r="M97" i="9" s="1"/>
  <c r="L118" i="9"/>
  <c r="M118" i="9" s="1"/>
  <c r="U122" i="9"/>
  <c r="O124" i="9"/>
  <c r="L126" i="9"/>
  <c r="M126" i="9" s="1"/>
  <c r="O135" i="9"/>
  <c r="S137" i="9"/>
  <c r="L140" i="9"/>
  <c r="M140" i="9" s="1"/>
  <c r="O141" i="9"/>
  <c r="S142" i="9"/>
  <c r="L144" i="9"/>
  <c r="M144" i="9" s="1"/>
  <c r="O146" i="9"/>
  <c r="S148" i="9"/>
  <c r="S17" i="9"/>
  <c r="S23" i="9"/>
  <c r="O29" i="9"/>
  <c r="H30" i="9"/>
  <c r="O38" i="9"/>
  <c r="S40" i="9"/>
  <c r="O46" i="9"/>
  <c r="S48" i="9"/>
  <c r="S58" i="9"/>
  <c r="S64" i="9"/>
  <c r="O70" i="9"/>
  <c r="S72" i="9"/>
  <c r="O78" i="9"/>
  <c r="U124" i="9"/>
  <c r="S135" i="9"/>
  <c r="O140" i="9"/>
  <c r="S141" i="9"/>
  <c r="O144" i="9"/>
  <c r="S146" i="9"/>
  <c r="Q26" i="6"/>
  <c r="H110" i="8"/>
  <c r="I17" i="9"/>
  <c r="W17" i="9"/>
  <c r="I23" i="9"/>
  <c r="W23" i="9"/>
  <c r="S29" i="9"/>
  <c r="S38" i="9"/>
  <c r="S46" i="9"/>
  <c r="S70" i="9"/>
  <c r="S78" i="9"/>
  <c r="S87" i="9"/>
  <c r="S89" i="9"/>
  <c r="S91" i="9"/>
  <c r="S93" i="9"/>
  <c r="S95" i="9"/>
  <c r="S97" i="9"/>
  <c r="L100" i="9"/>
  <c r="M100" i="9" s="1"/>
  <c r="L102" i="9"/>
  <c r="M102" i="9" s="1"/>
  <c r="L104" i="9"/>
  <c r="M104" i="9" s="1"/>
  <c r="L106" i="9"/>
  <c r="M106" i="9" s="1"/>
  <c r="L108" i="9"/>
  <c r="M108" i="9" s="1"/>
  <c r="L110" i="9"/>
  <c r="M110" i="9" s="1"/>
  <c r="L112" i="9"/>
  <c r="M112" i="9" s="1"/>
  <c r="L114" i="9"/>
  <c r="M114" i="9" s="1"/>
  <c r="U118" i="9"/>
  <c r="I124" i="9"/>
  <c r="Y124" i="9"/>
  <c r="U126" i="9"/>
  <c r="I135" i="9"/>
  <c r="W135" i="9"/>
  <c r="S140" i="9"/>
  <c r="W141" i="9"/>
  <c r="S144" i="9"/>
  <c r="W146" i="9"/>
  <c r="E150" i="9"/>
  <c r="S26" i="8"/>
  <c r="L17" i="9"/>
  <c r="M17" i="9" s="1"/>
  <c r="O19" i="9"/>
  <c r="S21" i="9"/>
  <c r="L23" i="9"/>
  <c r="M23" i="9" s="1"/>
  <c r="O25" i="9"/>
  <c r="S27" i="9"/>
  <c r="I29" i="9"/>
  <c r="W29" i="9"/>
  <c r="I38" i="9"/>
  <c r="L40" i="9"/>
  <c r="M40" i="9" s="1"/>
  <c r="O42" i="9"/>
  <c r="S44" i="9"/>
  <c r="I46" i="9"/>
  <c r="W46" i="9"/>
  <c r="L48" i="9"/>
  <c r="M48" i="9" s="1"/>
  <c r="O50" i="9"/>
  <c r="S54" i="9"/>
  <c r="L56" i="9"/>
  <c r="M56" i="9" s="1"/>
  <c r="I58" i="9"/>
  <c r="S62" i="9"/>
  <c r="L64" i="9"/>
  <c r="M64" i="9" s="1"/>
  <c r="O66" i="9"/>
  <c r="S68" i="9"/>
  <c r="I70" i="9"/>
  <c r="W70" i="9"/>
  <c r="L72" i="9"/>
  <c r="M72" i="9" s="1"/>
  <c r="O74" i="9"/>
  <c r="S76" i="9"/>
  <c r="I78" i="9"/>
  <c r="W78" i="9"/>
  <c r="I87" i="9"/>
  <c r="W87" i="9"/>
  <c r="I89" i="9"/>
  <c r="W89" i="9"/>
  <c r="I91" i="9"/>
  <c r="W91" i="9"/>
  <c r="I93" i="9"/>
  <c r="W93" i="9"/>
  <c r="I95" i="9"/>
  <c r="W95" i="9"/>
  <c r="I97" i="9"/>
  <c r="W97" i="9"/>
  <c r="I118" i="9"/>
  <c r="Y118" i="9"/>
  <c r="U120" i="9"/>
  <c r="O122" i="9"/>
  <c r="L124" i="9"/>
  <c r="M124" i="9" s="1"/>
  <c r="I126" i="9"/>
  <c r="Y126" i="9"/>
  <c r="L135" i="9"/>
  <c r="M135" i="9" s="1"/>
  <c r="O137" i="9"/>
  <c r="S139" i="9"/>
  <c r="I140" i="9"/>
  <c r="W140" i="9"/>
  <c r="L141" i="9"/>
  <c r="M141" i="9" s="1"/>
  <c r="O142" i="9"/>
  <c r="S143" i="9"/>
  <c r="I144" i="9"/>
  <c r="W144" i="9"/>
  <c r="L146" i="9"/>
  <c r="M146" i="9" s="1"/>
  <c r="O148" i="9"/>
  <c r="G150" i="9"/>
  <c r="Y100" i="9"/>
  <c r="U100" i="9"/>
  <c r="Q100" i="9"/>
  <c r="I100" i="9"/>
  <c r="Y102" i="9"/>
  <c r="U102" i="9"/>
  <c r="Q102" i="9"/>
  <c r="I102" i="9"/>
  <c r="Y104" i="9"/>
  <c r="U104" i="9"/>
  <c r="Q104" i="9"/>
  <c r="I104" i="9"/>
  <c r="Y106" i="9"/>
  <c r="U106" i="9"/>
  <c r="Q106" i="9"/>
  <c r="I106" i="9"/>
  <c r="Y108" i="9"/>
  <c r="U108" i="9"/>
  <c r="Q108" i="9"/>
  <c r="I108" i="9"/>
  <c r="Y110" i="9"/>
  <c r="U110" i="9"/>
  <c r="Q110" i="9"/>
  <c r="I110" i="9"/>
  <c r="Y112" i="9"/>
  <c r="U112" i="9"/>
  <c r="Q112" i="9"/>
  <c r="I112" i="9"/>
  <c r="Y114" i="9"/>
  <c r="U114" i="9"/>
  <c r="Q114" i="9"/>
  <c r="I114" i="9"/>
  <c r="H150" i="9"/>
  <c r="K38" i="9"/>
  <c r="Q38" i="9"/>
  <c r="U38" i="9"/>
  <c r="Y38" i="9"/>
  <c r="I39" i="9"/>
  <c r="L39" i="9"/>
  <c r="M39" i="9" s="1"/>
  <c r="O39" i="9"/>
  <c r="S39" i="9"/>
  <c r="W39" i="9"/>
  <c r="K40" i="9"/>
  <c r="Q40" i="9"/>
  <c r="U40" i="9"/>
  <c r="I41" i="9"/>
  <c r="L41" i="9"/>
  <c r="M41" i="9" s="1"/>
  <c r="O41" i="9"/>
  <c r="S41" i="9"/>
  <c r="W41" i="9"/>
  <c r="K42" i="9"/>
  <c r="Q42" i="9"/>
  <c r="U42" i="9"/>
  <c r="I43" i="9"/>
  <c r="L43" i="9"/>
  <c r="M43" i="9" s="1"/>
  <c r="O43" i="9"/>
  <c r="S43" i="9"/>
  <c r="W43" i="9"/>
  <c r="K44" i="9"/>
  <c r="Q44" i="9"/>
  <c r="U44" i="9"/>
  <c r="I45" i="9"/>
  <c r="L45" i="9"/>
  <c r="M45" i="9" s="1"/>
  <c r="O45" i="9"/>
  <c r="S45" i="9"/>
  <c r="W45" i="9"/>
  <c r="K46" i="9"/>
  <c r="Q46" i="9"/>
  <c r="U46" i="9"/>
  <c r="I47" i="9"/>
  <c r="L47" i="9"/>
  <c r="M47" i="9" s="1"/>
  <c r="O47" i="9"/>
  <c r="S47" i="9"/>
  <c r="W47" i="9"/>
  <c r="K48" i="9"/>
  <c r="Q48" i="9"/>
  <c r="U48" i="9"/>
  <c r="I49" i="9"/>
  <c r="L49" i="9"/>
  <c r="M49" i="9" s="1"/>
  <c r="O49" i="9"/>
  <c r="S49" i="9"/>
  <c r="W49" i="9"/>
  <c r="K50" i="9"/>
  <c r="Q50" i="9"/>
  <c r="U50" i="9"/>
  <c r="I51" i="9"/>
  <c r="L51" i="9"/>
  <c r="M51" i="9" s="1"/>
  <c r="O51" i="9"/>
  <c r="S51" i="9"/>
  <c r="W51" i="9"/>
  <c r="K52" i="9"/>
  <c r="I53" i="9"/>
  <c r="L53" i="9"/>
  <c r="M53" i="9" s="1"/>
  <c r="S53" i="9"/>
  <c r="K54" i="9"/>
  <c r="I55" i="9"/>
  <c r="L55" i="9"/>
  <c r="M55" i="9" s="1"/>
  <c r="S55" i="9"/>
  <c r="K56" i="9"/>
  <c r="I57" i="9"/>
  <c r="L57" i="9"/>
  <c r="M57" i="9" s="1"/>
  <c r="S57" i="9"/>
  <c r="K58" i="9"/>
  <c r="I59" i="9"/>
  <c r="L59" i="9"/>
  <c r="M59" i="9" s="1"/>
  <c r="S59" i="9"/>
  <c r="K60" i="9"/>
  <c r="I61" i="9"/>
  <c r="L61" i="9"/>
  <c r="M61" i="9" s="1"/>
  <c r="S61" i="9"/>
  <c r="K62" i="9"/>
  <c r="I63" i="9"/>
  <c r="L63" i="9"/>
  <c r="M63" i="9" s="1"/>
  <c r="O63" i="9"/>
  <c r="S63" i="9"/>
  <c r="W63" i="9"/>
  <c r="K64" i="9"/>
  <c r="Q64" i="9"/>
  <c r="U64" i="9"/>
  <c r="I65" i="9"/>
  <c r="L65" i="9"/>
  <c r="M65" i="9" s="1"/>
  <c r="O65" i="9"/>
  <c r="S65" i="9"/>
  <c r="W65" i="9"/>
  <c r="K66" i="9"/>
  <c r="Q66" i="9"/>
  <c r="U66" i="9"/>
  <c r="I67" i="9"/>
  <c r="L67" i="9"/>
  <c r="M67" i="9" s="1"/>
  <c r="O67" i="9"/>
  <c r="S67" i="9"/>
  <c r="W67" i="9"/>
  <c r="K68" i="9"/>
  <c r="Q68" i="9"/>
  <c r="U68" i="9"/>
  <c r="I69" i="9"/>
  <c r="L69" i="9"/>
  <c r="M69" i="9" s="1"/>
  <c r="O69" i="9"/>
  <c r="S69" i="9"/>
  <c r="W69" i="9"/>
  <c r="K70" i="9"/>
  <c r="Q70" i="9"/>
  <c r="U70" i="9"/>
  <c r="I71" i="9"/>
  <c r="L71" i="9"/>
  <c r="M71" i="9" s="1"/>
  <c r="O71" i="9"/>
  <c r="S71" i="9"/>
  <c r="W71" i="9"/>
  <c r="K72" i="9"/>
  <c r="Q72" i="9"/>
  <c r="U72" i="9"/>
  <c r="I73" i="9"/>
  <c r="L73" i="9"/>
  <c r="M73" i="9" s="1"/>
  <c r="O73" i="9"/>
  <c r="S73" i="9"/>
  <c r="W73" i="9"/>
  <c r="K74" i="9"/>
  <c r="Q74" i="9"/>
  <c r="U74" i="9"/>
  <c r="I75" i="9"/>
  <c r="L75" i="9"/>
  <c r="M75" i="9" s="1"/>
  <c r="O75" i="9"/>
  <c r="S75" i="9"/>
  <c r="W75" i="9"/>
  <c r="K76" i="9"/>
  <c r="Q76" i="9"/>
  <c r="U76" i="9"/>
  <c r="I77" i="9"/>
  <c r="L77" i="9"/>
  <c r="M77" i="9" s="1"/>
  <c r="O77" i="9"/>
  <c r="S77" i="9"/>
  <c r="W77" i="9"/>
  <c r="K78" i="9"/>
  <c r="Q78" i="9"/>
  <c r="U78" i="9"/>
  <c r="I79" i="9"/>
  <c r="L79" i="9"/>
  <c r="M79" i="9" s="1"/>
  <c r="O79" i="9"/>
  <c r="S79" i="9"/>
  <c r="W79" i="9"/>
  <c r="I80" i="9"/>
  <c r="L80" i="9"/>
  <c r="M80" i="9" s="1"/>
  <c r="O80" i="9"/>
  <c r="S80" i="9"/>
  <c r="W80" i="9"/>
  <c r="I81" i="9"/>
  <c r="L81" i="9"/>
  <c r="M81" i="9" s="1"/>
  <c r="O81" i="9"/>
  <c r="S81" i="9"/>
  <c r="W81" i="9"/>
  <c r="I82" i="9"/>
  <c r="L82" i="9"/>
  <c r="M82" i="9" s="1"/>
  <c r="O82" i="9"/>
  <c r="S82" i="9"/>
  <c r="W82" i="9"/>
  <c r="I83" i="9"/>
  <c r="L83" i="9"/>
  <c r="M83" i="9" s="1"/>
  <c r="O83" i="9"/>
  <c r="S83" i="9"/>
  <c r="W83" i="9"/>
  <c r="I84" i="9"/>
  <c r="L84" i="9"/>
  <c r="M84" i="9" s="1"/>
  <c r="O84" i="9"/>
  <c r="S84" i="9"/>
  <c r="W84" i="9"/>
  <c r="I85" i="9"/>
  <c r="L85" i="9"/>
  <c r="M85" i="9" s="1"/>
  <c r="O85" i="9"/>
  <c r="S85" i="9"/>
  <c r="W85" i="9"/>
  <c r="I86" i="9"/>
  <c r="L86" i="9"/>
  <c r="M86" i="9" s="1"/>
  <c r="O86" i="9"/>
  <c r="S86" i="9"/>
  <c r="W86" i="9"/>
  <c r="K87" i="9"/>
  <c r="Q87" i="9"/>
  <c r="U87" i="9"/>
  <c r="I88" i="9"/>
  <c r="L88" i="9"/>
  <c r="M88" i="9" s="1"/>
  <c r="S88" i="9"/>
  <c r="W88" i="9"/>
  <c r="K89" i="9"/>
  <c r="Q89" i="9"/>
  <c r="U89" i="9"/>
  <c r="I90" i="9"/>
  <c r="L90" i="9"/>
  <c r="M90" i="9" s="1"/>
  <c r="S90" i="9"/>
  <c r="W90" i="9"/>
  <c r="K91" i="9"/>
  <c r="Q91" i="9"/>
  <c r="U91" i="9"/>
  <c r="I92" i="9"/>
  <c r="L92" i="9"/>
  <c r="M92" i="9" s="1"/>
  <c r="S92" i="9"/>
  <c r="W92" i="9"/>
  <c r="K93" i="9"/>
  <c r="Q93" i="9"/>
  <c r="U93" i="9"/>
  <c r="I94" i="9"/>
  <c r="L94" i="9"/>
  <c r="M94" i="9" s="1"/>
  <c r="S94" i="9"/>
  <c r="W94" i="9"/>
  <c r="K95" i="9"/>
  <c r="Q95" i="9"/>
  <c r="U95" i="9"/>
  <c r="I96" i="9"/>
  <c r="L96" i="9"/>
  <c r="M96" i="9" s="1"/>
  <c r="S96" i="9"/>
  <c r="W96" i="9"/>
  <c r="K97" i="9"/>
  <c r="Q97" i="9"/>
  <c r="U97" i="9"/>
  <c r="I98" i="9"/>
  <c r="L98" i="9"/>
  <c r="M98" i="9" s="1"/>
  <c r="S98" i="9"/>
  <c r="W98" i="9"/>
  <c r="L99" i="9"/>
  <c r="M99" i="9" s="1"/>
  <c r="O100" i="9"/>
  <c r="W100" i="9"/>
  <c r="L101" i="9"/>
  <c r="M101" i="9" s="1"/>
  <c r="O102" i="9"/>
  <c r="W102" i="9"/>
  <c r="L103" i="9"/>
  <c r="M103" i="9" s="1"/>
  <c r="O104" i="9"/>
  <c r="W104" i="9"/>
  <c r="L105" i="9"/>
  <c r="M105" i="9" s="1"/>
  <c r="O106" i="9"/>
  <c r="W106" i="9"/>
  <c r="L107" i="9"/>
  <c r="M107" i="9" s="1"/>
  <c r="O108" i="9"/>
  <c r="W108" i="9"/>
  <c r="L109" i="9"/>
  <c r="M109" i="9" s="1"/>
  <c r="O110" i="9"/>
  <c r="W110" i="9"/>
  <c r="L111" i="9"/>
  <c r="M111" i="9" s="1"/>
  <c r="O112" i="9"/>
  <c r="W112" i="9"/>
  <c r="L113" i="9"/>
  <c r="M113" i="9" s="1"/>
  <c r="O114" i="9"/>
  <c r="W114" i="9"/>
  <c r="L115" i="9"/>
  <c r="M115" i="9" s="1"/>
  <c r="K150" i="9"/>
  <c r="Q150" i="9"/>
  <c r="U150" i="9"/>
  <c r="Y99" i="9"/>
  <c r="U99" i="9"/>
  <c r="Q99" i="9"/>
  <c r="I99" i="9"/>
  <c r="Y101" i="9"/>
  <c r="U101" i="9"/>
  <c r="Q101" i="9"/>
  <c r="I101" i="9"/>
  <c r="Y103" i="9"/>
  <c r="U103" i="9"/>
  <c r="Q103" i="9"/>
  <c r="I103" i="9"/>
  <c r="Y105" i="9"/>
  <c r="U105" i="9"/>
  <c r="Q105" i="9"/>
  <c r="I105" i="9"/>
  <c r="Y107" i="9"/>
  <c r="U107" i="9"/>
  <c r="Q107" i="9"/>
  <c r="I107" i="9"/>
  <c r="Y109" i="9"/>
  <c r="U109" i="9"/>
  <c r="Q109" i="9"/>
  <c r="I109" i="9"/>
  <c r="Y111" i="9"/>
  <c r="U111" i="9"/>
  <c r="Q111" i="9"/>
  <c r="I111" i="9"/>
  <c r="Y113" i="9"/>
  <c r="U113" i="9"/>
  <c r="Q113" i="9"/>
  <c r="I113" i="9"/>
  <c r="W115" i="9"/>
  <c r="Y115" i="9"/>
  <c r="U115" i="9"/>
  <c r="Q115" i="9"/>
  <c r="I115" i="9"/>
  <c r="K39" i="9"/>
  <c r="Q39" i="9"/>
  <c r="U39" i="9"/>
  <c r="K41" i="9"/>
  <c r="Q41" i="9"/>
  <c r="U41" i="9"/>
  <c r="K43" i="9"/>
  <c r="Q43" i="9"/>
  <c r="U43" i="9"/>
  <c r="K45" i="9"/>
  <c r="Q45" i="9"/>
  <c r="U45" i="9"/>
  <c r="K47" i="9"/>
  <c r="Q47" i="9"/>
  <c r="U47" i="9"/>
  <c r="K49" i="9"/>
  <c r="Q49" i="9"/>
  <c r="U49" i="9"/>
  <c r="K51" i="9"/>
  <c r="Q51" i="9"/>
  <c r="U51" i="9"/>
  <c r="K53" i="9"/>
  <c r="K55" i="9"/>
  <c r="K57" i="9"/>
  <c r="K59" i="9"/>
  <c r="K61" i="9"/>
  <c r="K63" i="9"/>
  <c r="Q63" i="9"/>
  <c r="U63" i="9"/>
  <c r="K65" i="9"/>
  <c r="Q65" i="9"/>
  <c r="U65" i="9"/>
  <c r="K67" i="9"/>
  <c r="Q67" i="9"/>
  <c r="U67" i="9"/>
  <c r="K69" i="9"/>
  <c r="Q69" i="9"/>
  <c r="U69" i="9"/>
  <c r="K71" i="9"/>
  <c r="Q71" i="9"/>
  <c r="U71" i="9"/>
  <c r="K73" i="9"/>
  <c r="Q73" i="9"/>
  <c r="U73" i="9"/>
  <c r="K75" i="9"/>
  <c r="Q75" i="9"/>
  <c r="U75" i="9"/>
  <c r="K77" i="9"/>
  <c r="Q77" i="9"/>
  <c r="U77" i="9"/>
  <c r="K79" i="9"/>
  <c r="Q79" i="9"/>
  <c r="U79" i="9"/>
  <c r="K80" i="9"/>
  <c r="U80" i="9"/>
  <c r="K81" i="9"/>
  <c r="U81" i="9"/>
  <c r="K82" i="9"/>
  <c r="U82" i="9"/>
  <c r="K83" i="9"/>
  <c r="U83" i="9"/>
  <c r="K84" i="9"/>
  <c r="U84" i="9"/>
  <c r="K85" i="9"/>
  <c r="U85" i="9"/>
  <c r="K86" i="9"/>
  <c r="U86" i="9"/>
  <c r="K88" i="9"/>
  <c r="Q88" i="9"/>
  <c r="U88" i="9"/>
  <c r="K90" i="9"/>
  <c r="Q90" i="9"/>
  <c r="U90" i="9"/>
  <c r="K92" i="9"/>
  <c r="Q92" i="9"/>
  <c r="U92" i="9"/>
  <c r="K94" i="9"/>
  <c r="Q94" i="9"/>
  <c r="U94" i="9"/>
  <c r="K96" i="9"/>
  <c r="Q96" i="9"/>
  <c r="U96" i="9"/>
  <c r="K98" i="9"/>
  <c r="Q98" i="9"/>
  <c r="U98" i="9"/>
  <c r="O99" i="9"/>
  <c r="W99" i="9"/>
  <c r="O101" i="9"/>
  <c r="W101" i="9"/>
  <c r="O103" i="9"/>
  <c r="W103" i="9"/>
  <c r="O105" i="9"/>
  <c r="W105" i="9"/>
  <c r="O107" i="9"/>
  <c r="W107" i="9"/>
  <c r="O109" i="9"/>
  <c r="W109" i="9"/>
  <c r="O111" i="9"/>
  <c r="W111" i="9"/>
  <c r="O113" i="9"/>
  <c r="W113" i="9"/>
  <c r="O115" i="9"/>
  <c r="O150" i="9"/>
  <c r="S150" i="9"/>
  <c r="I116" i="9"/>
  <c r="Q116" i="9"/>
  <c r="U116" i="9"/>
  <c r="Y116" i="9"/>
  <c r="I117" i="9"/>
  <c r="Q117" i="9"/>
  <c r="U117" i="9"/>
  <c r="Y117" i="9"/>
  <c r="K118" i="9"/>
  <c r="S118" i="9"/>
  <c r="I119" i="9"/>
  <c r="L119" i="9"/>
  <c r="M119" i="9" s="1"/>
  <c r="O119" i="9"/>
  <c r="U119" i="9"/>
  <c r="Y119" i="9"/>
  <c r="K120" i="9"/>
  <c r="S120" i="9"/>
  <c r="I121" i="9"/>
  <c r="L121" i="9"/>
  <c r="M121" i="9" s="1"/>
  <c r="O121" i="9"/>
  <c r="U121" i="9"/>
  <c r="Y121" i="9"/>
  <c r="K122" i="9"/>
  <c r="S122" i="9"/>
  <c r="I123" i="9"/>
  <c r="L123" i="9"/>
  <c r="M123" i="9" s="1"/>
  <c r="O123" i="9"/>
  <c r="U123" i="9"/>
  <c r="Y123" i="9"/>
  <c r="K124" i="9"/>
  <c r="S124" i="9"/>
  <c r="I125" i="9"/>
  <c r="L125" i="9"/>
  <c r="M125" i="9" s="1"/>
  <c r="O125" i="9"/>
  <c r="U125" i="9"/>
  <c r="Y125" i="9"/>
  <c r="K126" i="9"/>
  <c r="S126" i="9"/>
  <c r="I127" i="9"/>
  <c r="L127" i="9"/>
  <c r="M127" i="9" s="1"/>
  <c r="O127" i="9"/>
  <c r="U127" i="9"/>
  <c r="Y127" i="9"/>
  <c r="I128" i="9"/>
  <c r="Q128" i="9"/>
  <c r="U128" i="9"/>
  <c r="I129" i="9"/>
  <c r="Q129" i="9"/>
  <c r="U129" i="9"/>
  <c r="I130" i="9"/>
  <c r="Q130" i="9"/>
  <c r="U130" i="9"/>
  <c r="I131" i="9"/>
  <c r="Q131" i="9"/>
  <c r="U131" i="9"/>
  <c r="I132" i="9"/>
  <c r="Q132" i="9"/>
  <c r="U132" i="9"/>
  <c r="I133" i="9"/>
  <c r="Q133" i="9"/>
  <c r="U133" i="9"/>
  <c r="I134" i="9"/>
  <c r="L134" i="9"/>
  <c r="M134" i="9" s="1"/>
  <c r="O134" i="9"/>
  <c r="S134" i="9"/>
  <c r="W134" i="9"/>
  <c r="K135" i="9"/>
  <c r="Q135" i="9"/>
  <c r="U135" i="9"/>
  <c r="I136" i="9"/>
  <c r="L136" i="9"/>
  <c r="M136" i="9" s="1"/>
  <c r="O136" i="9"/>
  <c r="S136" i="9"/>
  <c r="W136" i="9"/>
  <c r="K137" i="9"/>
  <c r="Q137" i="9"/>
  <c r="U137" i="9"/>
  <c r="I138" i="9"/>
  <c r="L138" i="9"/>
  <c r="M138" i="9" s="1"/>
  <c r="O138" i="9"/>
  <c r="S138" i="9"/>
  <c r="W138" i="9"/>
  <c r="K139" i="9"/>
  <c r="Q139" i="9"/>
  <c r="U139" i="9"/>
  <c r="K140" i="9"/>
  <c r="Q140" i="9"/>
  <c r="U140" i="9"/>
  <c r="K141" i="9"/>
  <c r="Q141" i="9"/>
  <c r="U141" i="9"/>
  <c r="K142" i="9"/>
  <c r="Q142" i="9"/>
  <c r="U142" i="9"/>
  <c r="K143" i="9"/>
  <c r="Q143" i="9"/>
  <c r="U143" i="9"/>
  <c r="K144" i="9"/>
  <c r="Q144" i="9"/>
  <c r="U144" i="9"/>
  <c r="I145" i="9"/>
  <c r="L145" i="9"/>
  <c r="M145" i="9" s="1"/>
  <c r="O145" i="9"/>
  <c r="S145" i="9"/>
  <c r="W145" i="9"/>
  <c r="K146" i="9"/>
  <c r="Q146" i="9"/>
  <c r="U146" i="9"/>
  <c r="I147" i="9"/>
  <c r="L147" i="9"/>
  <c r="M147" i="9" s="1"/>
  <c r="O147" i="9"/>
  <c r="S147" i="9"/>
  <c r="W147" i="9"/>
  <c r="K148" i="9"/>
  <c r="Q148" i="9"/>
  <c r="U148" i="9"/>
  <c r="I149" i="9"/>
  <c r="L149" i="9"/>
  <c r="M149" i="9" s="1"/>
  <c r="O149" i="9"/>
  <c r="S149" i="9"/>
  <c r="W149" i="9"/>
  <c r="L116" i="9"/>
  <c r="M116" i="9" s="1"/>
  <c r="O116" i="9"/>
  <c r="S116" i="9"/>
  <c r="L117" i="9"/>
  <c r="M117" i="9" s="1"/>
  <c r="O117" i="9"/>
  <c r="S117" i="9"/>
  <c r="K119" i="9"/>
  <c r="S119" i="9"/>
  <c r="K121" i="9"/>
  <c r="S121" i="9"/>
  <c r="K123" i="9"/>
  <c r="S123" i="9"/>
  <c r="K125" i="9"/>
  <c r="S125" i="9"/>
  <c r="K127" i="9"/>
  <c r="S127" i="9"/>
  <c r="L128" i="9"/>
  <c r="M128" i="9" s="1"/>
  <c r="O128" i="9"/>
  <c r="L129" i="9"/>
  <c r="M129" i="9" s="1"/>
  <c r="O129" i="9"/>
  <c r="L130" i="9"/>
  <c r="M130" i="9" s="1"/>
  <c r="O130" i="9"/>
  <c r="L131" i="9"/>
  <c r="M131" i="9" s="1"/>
  <c r="O131" i="9"/>
  <c r="L132" i="9"/>
  <c r="M132" i="9" s="1"/>
  <c r="O132" i="9"/>
  <c r="L133" i="9"/>
  <c r="M133" i="9" s="1"/>
  <c r="O133" i="9"/>
  <c r="K134" i="9"/>
  <c r="Q134" i="9"/>
  <c r="U134" i="9"/>
  <c r="K136" i="9"/>
  <c r="Q136" i="9"/>
  <c r="U136" i="9"/>
  <c r="K138" i="9"/>
  <c r="Q138" i="9"/>
  <c r="U138" i="9"/>
  <c r="K145" i="9"/>
  <c r="Q145" i="9"/>
  <c r="U145" i="9"/>
  <c r="K147" i="9"/>
  <c r="Q147" i="9"/>
  <c r="U147" i="9"/>
  <c r="K149" i="9"/>
  <c r="Q149" i="9"/>
  <c r="U149" i="9"/>
  <c r="L30" i="9"/>
  <c r="M30" i="9" s="1"/>
  <c r="Y30" i="9"/>
  <c r="W30" i="9"/>
  <c r="U30" i="9"/>
  <c r="S30" i="9"/>
  <c r="Q30" i="9"/>
  <c r="O30" i="9"/>
  <c r="K30" i="9"/>
  <c r="I30" i="9"/>
  <c r="K16" i="9"/>
  <c r="Q16" i="9"/>
  <c r="U16" i="9"/>
  <c r="Y16" i="9"/>
  <c r="K18" i="9"/>
  <c r="Q18" i="9"/>
  <c r="U18" i="9"/>
  <c r="Y18" i="9"/>
  <c r="K20" i="9"/>
  <c r="Q20" i="9"/>
  <c r="U20" i="9"/>
  <c r="Y20" i="9"/>
  <c r="K22" i="9"/>
  <c r="Q22" i="9"/>
  <c r="U22" i="9"/>
  <c r="Y22" i="9"/>
  <c r="K24" i="9"/>
  <c r="Q24" i="9"/>
  <c r="U24" i="9"/>
  <c r="Y24" i="9"/>
  <c r="K26" i="9"/>
  <c r="Q26" i="9"/>
  <c r="U26" i="9"/>
  <c r="Y26" i="9"/>
  <c r="K28" i="9"/>
  <c r="Q28" i="9"/>
  <c r="U28" i="9"/>
  <c r="Y28" i="9"/>
  <c r="I16" i="9"/>
  <c r="L16" i="9"/>
  <c r="M16" i="9" s="1"/>
  <c r="O16" i="9"/>
  <c r="S16" i="9"/>
  <c r="K17" i="9"/>
  <c r="Q17" i="9"/>
  <c r="U17" i="9"/>
  <c r="I18" i="9"/>
  <c r="L18" i="9"/>
  <c r="M18" i="9" s="1"/>
  <c r="O18" i="9"/>
  <c r="S18" i="9"/>
  <c r="K19" i="9"/>
  <c r="Q19" i="9"/>
  <c r="U19" i="9"/>
  <c r="I20" i="9"/>
  <c r="L20" i="9"/>
  <c r="M20" i="9" s="1"/>
  <c r="O20" i="9"/>
  <c r="S20" i="9"/>
  <c r="K21" i="9"/>
  <c r="Q21" i="9"/>
  <c r="U21" i="9"/>
  <c r="I22" i="9"/>
  <c r="L22" i="9"/>
  <c r="M22" i="9" s="1"/>
  <c r="O22" i="9"/>
  <c r="S22" i="9"/>
  <c r="K23" i="9"/>
  <c r="Q23" i="9"/>
  <c r="U23" i="9"/>
  <c r="I24" i="9"/>
  <c r="L24" i="9"/>
  <c r="M24" i="9" s="1"/>
  <c r="O24" i="9"/>
  <c r="S24" i="9"/>
  <c r="K25" i="9"/>
  <c r="Q25" i="9"/>
  <c r="U25" i="9"/>
  <c r="I26" i="9"/>
  <c r="L26" i="9"/>
  <c r="M26" i="9" s="1"/>
  <c r="O26" i="9"/>
  <c r="S26" i="9"/>
  <c r="K27" i="9"/>
  <c r="Q27" i="9"/>
  <c r="U27" i="9"/>
  <c r="I28" i="9"/>
  <c r="L28" i="9"/>
  <c r="M28" i="9" s="1"/>
  <c r="O28" i="9"/>
  <c r="S28" i="9"/>
  <c r="K29" i="9"/>
  <c r="Q29" i="9"/>
  <c r="U29" i="9"/>
  <c r="I26" i="8"/>
  <c r="F110" i="8"/>
  <c r="N110" i="8"/>
  <c r="R110" i="8"/>
  <c r="V110" i="8"/>
  <c r="M26" i="8"/>
  <c r="P110" i="8"/>
  <c r="T110" i="8"/>
  <c r="J110" i="8"/>
  <c r="X110" i="8"/>
  <c r="Y150" i="9" l="1"/>
  <c r="W150" i="9"/>
  <c r="I150" i="9"/>
  <c r="L150" i="9"/>
  <c r="M150" i="9" s="1"/>
  <c r="AA55" i="7"/>
  <c r="AA66" i="7"/>
  <c r="AA87" i="7"/>
  <c r="Z89" i="7"/>
  <c r="Y47" i="7"/>
  <c r="Y68" i="7"/>
  <c r="Y79" i="7"/>
  <c r="X89" i="7"/>
  <c r="W37" i="7"/>
  <c r="W47" i="7"/>
  <c r="W58" i="7"/>
  <c r="W79" i="7"/>
  <c r="W29" i="7"/>
  <c r="V89" i="7"/>
  <c r="U39" i="7"/>
  <c r="U49" i="7"/>
  <c r="U60" i="7"/>
  <c r="U71" i="7"/>
  <c r="T89" i="7"/>
  <c r="S37" i="7"/>
  <c r="S47" i="7"/>
  <c r="S58" i="7"/>
  <c r="S69" i="7"/>
  <c r="S79" i="7"/>
  <c r="S29" i="7"/>
  <c r="R89" i="7"/>
  <c r="Q37" i="7"/>
  <c r="Q59" i="7"/>
  <c r="Q67" i="7"/>
  <c r="Q75" i="7"/>
  <c r="Q83" i="7"/>
  <c r="P89" i="7"/>
  <c r="M32" i="7"/>
  <c r="M36" i="7"/>
  <c r="M52" i="7"/>
  <c r="M60" i="7"/>
  <c r="M64" i="7"/>
  <c r="M68" i="7"/>
  <c r="M72" i="7"/>
  <c r="M76" i="7"/>
  <c r="M80" i="7"/>
  <c r="M84" i="7"/>
  <c r="M88" i="7"/>
  <c r="L89" i="7"/>
  <c r="K34" i="7"/>
  <c r="K42" i="7"/>
  <c r="K46" i="7"/>
  <c r="K50" i="7"/>
  <c r="K54" i="7"/>
  <c r="K58" i="7"/>
  <c r="K62" i="7"/>
  <c r="K66" i="7"/>
  <c r="K70" i="7"/>
  <c r="K74" i="7"/>
  <c r="K78" i="7"/>
  <c r="K82" i="7"/>
  <c r="K86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29" i="7"/>
  <c r="H89" i="7"/>
  <c r="G30" i="7"/>
  <c r="G31" i="7"/>
  <c r="G32" i="7"/>
  <c r="G33" i="7"/>
  <c r="G34" i="7"/>
  <c r="G36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29" i="7"/>
  <c r="F89" i="7"/>
  <c r="R24" i="7"/>
  <c r="L24" i="7"/>
  <c r="O13" i="7"/>
  <c r="O14" i="7"/>
  <c r="O15" i="7"/>
  <c r="O16" i="7"/>
  <c r="O17" i="7"/>
  <c r="O18" i="7"/>
  <c r="O19" i="7"/>
  <c r="O20" i="7"/>
  <c r="O21" i="7"/>
  <c r="O22" i="7"/>
  <c r="O23" i="7"/>
  <c r="O12" i="7"/>
  <c r="M13" i="7"/>
  <c r="M14" i="7"/>
  <c r="M15" i="7"/>
  <c r="M16" i="7"/>
  <c r="M17" i="7"/>
  <c r="M18" i="7"/>
  <c r="M19" i="7"/>
  <c r="M20" i="7"/>
  <c r="M21" i="7"/>
  <c r="M22" i="7"/>
  <c r="M23" i="7"/>
  <c r="M12" i="7"/>
  <c r="D24" i="7"/>
  <c r="J88" i="7"/>
  <c r="K88" i="7" s="1"/>
  <c r="J87" i="7"/>
  <c r="J86" i="7"/>
  <c r="M86" i="7" s="1"/>
  <c r="J85" i="7"/>
  <c r="J84" i="7"/>
  <c r="Y84" i="7" s="1"/>
  <c r="J83" i="7"/>
  <c r="J82" i="7"/>
  <c r="AA82" i="7" s="1"/>
  <c r="J81" i="7"/>
  <c r="J80" i="7"/>
  <c r="K80" i="7" s="1"/>
  <c r="J79" i="7"/>
  <c r="J78" i="7"/>
  <c r="M78" i="7" s="1"/>
  <c r="J77" i="7"/>
  <c r="J76" i="7"/>
  <c r="U76" i="7" s="1"/>
  <c r="J75" i="7"/>
  <c r="J74" i="7"/>
  <c r="W74" i="7" s="1"/>
  <c r="J73" i="7"/>
  <c r="J72" i="7"/>
  <c r="K72" i="7" s="1"/>
  <c r="J71" i="7"/>
  <c r="J70" i="7"/>
  <c r="AA70" i="7" s="1"/>
  <c r="J69" i="7"/>
  <c r="J68" i="7"/>
  <c r="K68" i="7" s="1"/>
  <c r="J67" i="7"/>
  <c r="J66" i="7"/>
  <c r="M66" i="7" s="1"/>
  <c r="J65" i="7"/>
  <c r="J64" i="7"/>
  <c r="K64" i="7" s="1"/>
  <c r="J63" i="7"/>
  <c r="J62" i="7"/>
  <c r="S62" i="7" s="1"/>
  <c r="J61" i="7"/>
  <c r="J60" i="7"/>
  <c r="K60" i="7" s="1"/>
  <c r="J59" i="7"/>
  <c r="J58" i="7"/>
  <c r="M58" i="7" s="1"/>
  <c r="J57" i="7"/>
  <c r="Y57" i="7" s="1"/>
  <c r="J56" i="7"/>
  <c r="M56" i="7" s="1"/>
  <c r="J55" i="7"/>
  <c r="J54" i="7"/>
  <c r="M54" i="7" s="1"/>
  <c r="J53" i="7"/>
  <c r="J52" i="7"/>
  <c r="J51" i="7"/>
  <c r="J50" i="7"/>
  <c r="AA50" i="7" s="1"/>
  <c r="J49" i="7"/>
  <c r="J48" i="7"/>
  <c r="Q48" i="7" s="1"/>
  <c r="J47" i="7"/>
  <c r="J46" i="7"/>
  <c r="M46" i="7" s="1"/>
  <c r="J45" i="7"/>
  <c r="J44" i="7"/>
  <c r="J43" i="7"/>
  <c r="J42" i="7"/>
  <c r="W42" i="7" s="1"/>
  <c r="J41" i="7"/>
  <c r="J40" i="7"/>
  <c r="M40" i="7" s="1"/>
  <c r="E40" i="7"/>
  <c r="J39" i="7"/>
  <c r="Q39" i="7" s="1"/>
  <c r="E39" i="7"/>
  <c r="J38" i="7"/>
  <c r="K38" i="7" s="1"/>
  <c r="E38" i="7"/>
  <c r="G38" i="7" s="1"/>
  <c r="J37" i="7"/>
  <c r="M37" i="7" s="1"/>
  <c r="E37" i="7"/>
  <c r="G37" i="7" s="1"/>
  <c r="J36" i="7"/>
  <c r="E36" i="7"/>
  <c r="J35" i="7"/>
  <c r="K35" i="7" s="1"/>
  <c r="E35" i="7"/>
  <c r="E89" i="7" s="1"/>
  <c r="J34" i="7"/>
  <c r="J33" i="7"/>
  <c r="J32" i="7"/>
  <c r="Q32" i="7" s="1"/>
  <c r="J31" i="7"/>
  <c r="J30" i="7"/>
  <c r="J29" i="7"/>
  <c r="X24" i="7"/>
  <c r="V24" i="7"/>
  <c r="T24" i="7"/>
  <c r="P24" i="7"/>
  <c r="N24" i="7"/>
  <c r="J24" i="7"/>
  <c r="H24" i="7"/>
  <c r="I24" i="7" s="1"/>
  <c r="F24" i="7"/>
  <c r="C24" i="7"/>
  <c r="Y23" i="7"/>
  <c r="W23" i="7"/>
  <c r="U23" i="7"/>
  <c r="S23" i="7"/>
  <c r="Q23" i="7"/>
  <c r="K23" i="7"/>
  <c r="I23" i="7"/>
  <c r="G23" i="7"/>
  <c r="E23" i="7"/>
  <c r="Y22" i="7"/>
  <c r="W22" i="7"/>
  <c r="U22" i="7"/>
  <c r="S22" i="7"/>
  <c r="Q22" i="7"/>
  <c r="K22" i="7"/>
  <c r="I22" i="7"/>
  <c r="G22" i="7"/>
  <c r="E22" i="7"/>
  <c r="Y21" i="7"/>
  <c r="W21" i="7"/>
  <c r="U21" i="7"/>
  <c r="S21" i="7"/>
  <c r="Q21" i="7"/>
  <c r="K21" i="7"/>
  <c r="I21" i="7"/>
  <c r="G21" i="7"/>
  <c r="E21" i="7"/>
  <c r="Y20" i="7"/>
  <c r="W20" i="7"/>
  <c r="U20" i="7"/>
  <c r="S20" i="7"/>
  <c r="Q20" i="7"/>
  <c r="K20" i="7"/>
  <c r="I20" i="7"/>
  <c r="G20" i="7"/>
  <c r="E20" i="7"/>
  <c r="Y19" i="7"/>
  <c r="W19" i="7"/>
  <c r="U19" i="7"/>
  <c r="S19" i="7"/>
  <c r="Q19" i="7"/>
  <c r="K19" i="7"/>
  <c r="I19" i="7"/>
  <c r="G19" i="7"/>
  <c r="E19" i="7"/>
  <c r="Y18" i="7"/>
  <c r="W18" i="7"/>
  <c r="U18" i="7"/>
  <c r="S18" i="7"/>
  <c r="Q18" i="7"/>
  <c r="K18" i="7"/>
  <c r="I18" i="7"/>
  <c r="G18" i="7"/>
  <c r="E18" i="7"/>
  <c r="Y17" i="7"/>
  <c r="W17" i="7"/>
  <c r="U17" i="7"/>
  <c r="S17" i="7"/>
  <c r="Q17" i="7"/>
  <c r="K17" i="7"/>
  <c r="I17" i="7"/>
  <c r="G17" i="7"/>
  <c r="E17" i="7"/>
  <c r="Y16" i="7"/>
  <c r="W16" i="7"/>
  <c r="U16" i="7"/>
  <c r="S16" i="7"/>
  <c r="Q16" i="7"/>
  <c r="K16" i="7"/>
  <c r="I16" i="7"/>
  <c r="G16" i="7"/>
  <c r="E16" i="7"/>
  <c r="Y15" i="7"/>
  <c r="W15" i="7"/>
  <c r="U15" i="7"/>
  <c r="S15" i="7"/>
  <c r="Q15" i="7"/>
  <c r="K15" i="7"/>
  <c r="I15" i="7"/>
  <c r="G15" i="7"/>
  <c r="E15" i="7"/>
  <c r="Y14" i="7"/>
  <c r="W14" i="7"/>
  <c r="U14" i="7"/>
  <c r="S14" i="7"/>
  <c r="Q14" i="7"/>
  <c r="K14" i="7"/>
  <c r="I14" i="7"/>
  <c r="G14" i="7"/>
  <c r="E14" i="7"/>
  <c r="Y13" i="7"/>
  <c r="W13" i="7"/>
  <c r="U13" i="7"/>
  <c r="S13" i="7"/>
  <c r="Q13" i="7"/>
  <c r="K13" i="7"/>
  <c r="I13" i="7"/>
  <c r="G13" i="7"/>
  <c r="E13" i="7"/>
  <c r="Y12" i="7"/>
  <c r="W12" i="7"/>
  <c r="U12" i="7"/>
  <c r="S12" i="7"/>
  <c r="Q12" i="7"/>
  <c r="K12" i="7"/>
  <c r="I12" i="7"/>
  <c r="G12" i="7"/>
  <c r="E12" i="7"/>
  <c r="W45" i="7" l="1"/>
  <c r="Q45" i="7"/>
  <c r="S45" i="7"/>
  <c r="Y45" i="7"/>
  <c r="U45" i="7"/>
  <c r="K45" i="7"/>
  <c r="AA45" i="7"/>
  <c r="M45" i="7"/>
  <c r="Y53" i="7"/>
  <c r="AA53" i="7"/>
  <c r="U53" i="7"/>
  <c r="K53" i="7"/>
  <c r="M53" i="7"/>
  <c r="W53" i="7"/>
  <c r="S53" i="7"/>
  <c r="Q53" i="7"/>
  <c r="W61" i="7"/>
  <c r="Q61" i="7"/>
  <c r="S61" i="7"/>
  <c r="K61" i="7"/>
  <c r="Y61" i="7"/>
  <c r="U61" i="7"/>
  <c r="M61" i="7"/>
  <c r="AA61" i="7"/>
  <c r="Y69" i="7"/>
  <c r="Q69" i="7"/>
  <c r="AA69" i="7"/>
  <c r="U69" i="7"/>
  <c r="K69" i="7"/>
  <c r="M69" i="7"/>
  <c r="AA73" i="7"/>
  <c r="U73" i="7"/>
  <c r="Q73" i="7"/>
  <c r="W73" i="7"/>
  <c r="K73" i="7"/>
  <c r="S73" i="7"/>
  <c r="M73" i="7"/>
  <c r="Y73" i="7"/>
  <c r="S81" i="7"/>
  <c r="Q81" i="7"/>
  <c r="Y81" i="7"/>
  <c r="K81" i="7"/>
  <c r="AA81" i="7"/>
  <c r="W81" i="7"/>
  <c r="M81" i="7"/>
  <c r="Y85" i="7"/>
  <c r="Q85" i="7"/>
  <c r="AA85" i="7"/>
  <c r="U85" i="7"/>
  <c r="K85" i="7"/>
  <c r="M85" i="7"/>
  <c r="W85" i="7"/>
  <c r="S85" i="7"/>
  <c r="Y30" i="7"/>
  <c r="U30" i="7"/>
  <c r="Q30" i="7"/>
  <c r="AA30" i="7"/>
  <c r="W30" i="7"/>
  <c r="S30" i="7"/>
  <c r="M30" i="7"/>
  <c r="Y34" i="7"/>
  <c r="U34" i="7"/>
  <c r="Q34" i="7"/>
  <c r="W34" i="7"/>
  <c r="S34" i="7"/>
  <c r="AA34" i="7"/>
  <c r="M34" i="7"/>
  <c r="AA36" i="7"/>
  <c r="W36" i="7"/>
  <c r="S36" i="7"/>
  <c r="U36" i="7"/>
  <c r="Q36" i="7"/>
  <c r="Y36" i="7"/>
  <c r="K36" i="7"/>
  <c r="Y38" i="7"/>
  <c r="U38" i="7"/>
  <c r="Q38" i="7"/>
  <c r="S38" i="7"/>
  <c r="AA38" i="7"/>
  <c r="W38" i="7"/>
  <c r="M38" i="7"/>
  <c r="AA40" i="7"/>
  <c r="W40" i="7"/>
  <c r="S40" i="7"/>
  <c r="Q40" i="7"/>
  <c r="Y40" i="7"/>
  <c r="U40" i="7"/>
  <c r="K40" i="7"/>
  <c r="AA44" i="7"/>
  <c r="W44" i="7"/>
  <c r="S44" i="7"/>
  <c r="Y44" i="7"/>
  <c r="Q44" i="7"/>
  <c r="U44" i="7"/>
  <c r="K44" i="7"/>
  <c r="AA48" i="7"/>
  <c r="W48" i="7"/>
  <c r="S48" i="7"/>
  <c r="Y48" i="7"/>
  <c r="U48" i="7"/>
  <c r="K48" i="7"/>
  <c r="AA52" i="7"/>
  <c r="W52" i="7"/>
  <c r="S52" i="7"/>
  <c r="U52" i="7"/>
  <c r="Q52" i="7"/>
  <c r="Y52" i="7"/>
  <c r="K52" i="7"/>
  <c r="AA56" i="7"/>
  <c r="W56" i="7"/>
  <c r="S56" i="7"/>
  <c r="Q56" i="7"/>
  <c r="Y56" i="7"/>
  <c r="U56" i="7"/>
  <c r="K56" i="7"/>
  <c r="G89" i="7"/>
  <c r="K30" i="7"/>
  <c r="M48" i="7"/>
  <c r="U81" i="7"/>
  <c r="W69" i="7"/>
  <c r="U31" i="7"/>
  <c r="AA31" i="7"/>
  <c r="Q31" i="7"/>
  <c r="M31" i="7"/>
  <c r="K31" i="7"/>
  <c r="Y31" i="7"/>
  <c r="W31" i="7"/>
  <c r="S31" i="7"/>
  <c r="AA41" i="7"/>
  <c r="U41" i="7"/>
  <c r="W41" i="7"/>
  <c r="Q41" i="7"/>
  <c r="K41" i="7"/>
  <c r="S41" i="7"/>
  <c r="M41" i="7"/>
  <c r="Y41" i="7"/>
  <c r="S49" i="7"/>
  <c r="Y49" i="7"/>
  <c r="K49" i="7"/>
  <c r="AA49" i="7"/>
  <c r="W49" i="7"/>
  <c r="Q49" i="7"/>
  <c r="M49" i="7"/>
  <c r="AA57" i="7"/>
  <c r="U57" i="7"/>
  <c r="W57" i="7"/>
  <c r="Q57" i="7"/>
  <c r="S57" i="7"/>
  <c r="K57" i="7"/>
  <c r="M57" i="7"/>
  <c r="S65" i="7"/>
  <c r="Q65" i="7"/>
  <c r="Y65" i="7"/>
  <c r="AA65" i="7"/>
  <c r="W65" i="7"/>
  <c r="K65" i="7"/>
  <c r="M65" i="7"/>
  <c r="U65" i="7"/>
  <c r="W77" i="7"/>
  <c r="Q77" i="7"/>
  <c r="S77" i="7"/>
  <c r="Y77" i="7"/>
  <c r="U77" i="7"/>
  <c r="K77" i="7"/>
  <c r="AA77" i="7"/>
  <c r="M77" i="7"/>
  <c r="G35" i="7"/>
  <c r="J89" i="7"/>
  <c r="M44" i="7"/>
  <c r="G24" i="7"/>
  <c r="Y29" i="7"/>
  <c r="U29" i="7"/>
  <c r="AA29" i="7"/>
  <c r="Q29" i="7"/>
  <c r="S33" i="7"/>
  <c r="Y33" i="7"/>
  <c r="Y43" i="7"/>
  <c r="S43" i="7"/>
  <c r="U43" i="7"/>
  <c r="U47" i="7"/>
  <c r="AA47" i="7"/>
  <c r="Q47" i="7"/>
  <c r="AA51" i="7"/>
  <c r="Q51" i="7"/>
  <c r="W51" i="7"/>
  <c r="W55" i="7"/>
  <c r="Y55" i="7"/>
  <c r="S55" i="7"/>
  <c r="Y59" i="7"/>
  <c r="S59" i="7"/>
  <c r="U59" i="7"/>
  <c r="U63" i="7"/>
  <c r="AA63" i="7"/>
  <c r="AA67" i="7"/>
  <c r="W67" i="7"/>
  <c r="W71" i="7"/>
  <c r="Y71" i="7"/>
  <c r="S71" i="7"/>
  <c r="Y75" i="7"/>
  <c r="S75" i="7"/>
  <c r="U75" i="7"/>
  <c r="U79" i="7"/>
  <c r="AA79" i="7"/>
  <c r="AA83" i="7"/>
  <c r="W83" i="7"/>
  <c r="W87" i="7"/>
  <c r="Y87" i="7"/>
  <c r="S87" i="7"/>
  <c r="K84" i="7"/>
  <c r="K76" i="7"/>
  <c r="K32" i="7"/>
  <c r="M29" i="7"/>
  <c r="M82" i="7"/>
  <c r="M74" i="7"/>
  <c r="M70" i="7"/>
  <c r="M62" i="7"/>
  <c r="M50" i="7"/>
  <c r="M42" i="7"/>
  <c r="Q87" i="7"/>
  <c r="Q79" i="7"/>
  <c r="Q71" i="7"/>
  <c r="Q63" i="7"/>
  <c r="Q43" i="7"/>
  <c r="S74" i="7"/>
  <c r="S63" i="7"/>
  <c r="S42" i="7"/>
  <c r="U87" i="7"/>
  <c r="U55" i="7"/>
  <c r="U33" i="7"/>
  <c r="W63" i="7"/>
  <c r="Y63" i="7"/>
  <c r="AA71" i="7"/>
  <c r="AA39" i="7"/>
  <c r="AA60" i="7"/>
  <c r="W60" i="7"/>
  <c r="S60" i="7"/>
  <c r="Y60" i="7"/>
  <c r="AA64" i="7"/>
  <c r="W64" i="7"/>
  <c r="S64" i="7"/>
  <c r="Y64" i="7"/>
  <c r="U64" i="7"/>
  <c r="AA68" i="7"/>
  <c r="W68" i="7"/>
  <c r="S68" i="7"/>
  <c r="U68" i="7"/>
  <c r="AA72" i="7"/>
  <c r="W72" i="7"/>
  <c r="S72" i="7"/>
  <c r="AA76" i="7"/>
  <c r="W76" i="7"/>
  <c r="S76" i="7"/>
  <c r="Y76" i="7"/>
  <c r="AA80" i="7"/>
  <c r="W80" i="7"/>
  <c r="S80" i="7"/>
  <c r="Y80" i="7"/>
  <c r="U80" i="7"/>
  <c r="AA84" i="7"/>
  <c r="W84" i="7"/>
  <c r="S84" i="7"/>
  <c r="U84" i="7"/>
  <c r="AA88" i="7"/>
  <c r="W88" i="7"/>
  <c r="S88" i="7"/>
  <c r="K87" i="7"/>
  <c r="K83" i="7"/>
  <c r="K79" i="7"/>
  <c r="K75" i="7"/>
  <c r="K71" i="7"/>
  <c r="K67" i="7"/>
  <c r="K63" i="7"/>
  <c r="K59" i="7"/>
  <c r="K55" i="7"/>
  <c r="K51" i="7"/>
  <c r="K47" i="7"/>
  <c r="K43" i="7"/>
  <c r="K39" i="7"/>
  <c r="M33" i="7"/>
  <c r="Q84" i="7"/>
  <c r="Q76" i="7"/>
  <c r="Q68" i="7"/>
  <c r="Q60" i="7"/>
  <c r="S83" i="7"/>
  <c r="S51" i="7"/>
  <c r="U83" i="7"/>
  <c r="U72" i="7"/>
  <c r="U51" i="7"/>
  <c r="W70" i="7"/>
  <c r="W59" i="7"/>
  <c r="Y83" i="7"/>
  <c r="Y72" i="7"/>
  <c r="Y51" i="7"/>
  <c r="AA89" i="7"/>
  <c r="AA59" i="7"/>
  <c r="AA32" i="7"/>
  <c r="W32" i="7"/>
  <c r="S32" i="7"/>
  <c r="Y32" i="7"/>
  <c r="U32" i="7"/>
  <c r="AA35" i="7"/>
  <c r="Q35" i="7"/>
  <c r="W35" i="7"/>
  <c r="Y37" i="7"/>
  <c r="AA37" i="7"/>
  <c r="U37" i="7"/>
  <c r="W39" i="7"/>
  <c r="Y39" i="7"/>
  <c r="S39" i="7"/>
  <c r="Y42" i="7"/>
  <c r="U42" i="7"/>
  <c r="Q42" i="7"/>
  <c r="AA42" i="7"/>
  <c r="Y46" i="7"/>
  <c r="U46" i="7"/>
  <c r="Q46" i="7"/>
  <c r="AA46" i="7"/>
  <c r="W46" i="7"/>
  <c r="Y50" i="7"/>
  <c r="U50" i="7"/>
  <c r="Q50" i="7"/>
  <c r="W50" i="7"/>
  <c r="S50" i="7"/>
  <c r="Y54" i="7"/>
  <c r="U54" i="7"/>
  <c r="Q54" i="7"/>
  <c r="S54" i="7"/>
  <c r="Y58" i="7"/>
  <c r="U58" i="7"/>
  <c r="Q58" i="7"/>
  <c r="AA58" i="7"/>
  <c r="Y62" i="7"/>
  <c r="U62" i="7"/>
  <c r="AA62" i="7"/>
  <c r="W62" i="7"/>
  <c r="Q62" i="7"/>
  <c r="Y66" i="7"/>
  <c r="U66" i="7"/>
  <c r="W66" i="7"/>
  <c r="S66" i="7"/>
  <c r="Q66" i="7"/>
  <c r="Y70" i="7"/>
  <c r="U70" i="7"/>
  <c r="S70" i="7"/>
  <c r="Q70" i="7"/>
  <c r="Y74" i="7"/>
  <c r="U74" i="7"/>
  <c r="AA74" i="7"/>
  <c r="Q74" i="7"/>
  <c r="Y78" i="7"/>
  <c r="U78" i="7"/>
  <c r="AA78" i="7"/>
  <c r="W78" i="7"/>
  <c r="Q78" i="7"/>
  <c r="Y82" i="7"/>
  <c r="U82" i="7"/>
  <c r="W82" i="7"/>
  <c r="S82" i="7"/>
  <c r="Q82" i="7"/>
  <c r="Y86" i="7"/>
  <c r="U86" i="7"/>
  <c r="S86" i="7"/>
  <c r="Q86" i="7"/>
  <c r="K37" i="7"/>
  <c r="K33" i="7"/>
  <c r="M87" i="7"/>
  <c r="M83" i="7"/>
  <c r="M79" i="7"/>
  <c r="M75" i="7"/>
  <c r="M71" i="7"/>
  <c r="M67" i="7"/>
  <c r="M63" i="7"/>
  <c r="M59" i="7"/>
  <c r="M55" i="7"/>
  <c r="M51" i="7"/>
  <c r="M47" i="7"/>
  <c r="M43" i="7"/>
  <c r="M39" i="7"/>
  <c r="M35" i="7"/>
  <c r="Q88" i="7"/>
  <c r="Q80" i="7"/>
  <c r="Q72" i="7"/>
  <c r="Q64" i="7"/>
  <c r="Q55" i="7"/>
  <c r="Q33" i="7"/>
  <c r="S78" i="7"/>
  <c r="S67" i="7"/>
  <c r="S46" i="7"/>
  <c r="S35" i="7"/>
  <c r="U88" i="7"/>
  <c r="U67" i="7"/>
  <c r="U35" i="7"/>
  <c r="W86" i="7"/>
  <c r="W75" i="7"/>
  <c r="W54" i="7"/>
  <c r="W43" i="7"/>
  <c r="W33" i="7"/>
  <c r="Y88" i="7"/>
  <c r="Y67" i="7"/>
  <c r="Y35" i="7"/>
  <c r="AA86" i="7"/>
  <c r="AA75" i="7"/>
  <c r="AA54" i="7"/>
  <c r="AA43" i="7"/>
  <c r="AA33" i="7"/>
  <c r="O24" i="7"/>
  <c r="Y24" i="7"/>
  <c r="E24" i="7"/>
  <c r="S24" i="7"/>
  <c r="K24" i="7"/>
  <c r="Q24" i="7"/>
  <c r="W24" i="7"/>
  <c r="N32" i="7"/>
  <c r="O32" i="7" s="1"/>
  <c r="N43" i="7"/>
  <c r="O43" i="7" s="1"/>
  <c r="N46" i="7"/>
  <c r="O46" i="7" s="1"/>
  <c r="N53" i="7"/>
  <c r="O53" i="7" s="1"/>
  <c r="N58" i="7"/>
  <c r="O58" i="7" s="1"/>
  <c r="N64" i="7"/>
  <c r="O64" i="7" s="1"/>
  <c r="N67" i="7"/>
  <c r="O67" i="7" s="1"/>
  <c r="N72" i="7"/>
  <c r="O72" i="7" s="1"/>
  <c r="N79" i="7"/>
  <c r="O79" i="7" s="1"/>
  <c r="N84" i="7"/>
  <c r="O84" i="7" s="1"/>
  <c r="N87" i="7"/>
  <c r="O87" i="7" s="1"/>
  <c r="M24" i="7"/>
  <c r="U24" i="7"/>
  <c r="N30" i="7"/>
  <c r="O30" i="7" s="1"/>
  <c r="N34" i="7"/>
  <c r="O34" i="7" s="1"/>
  <c r="N45" i="7"/>
  <c r="O45" i="7" s="1"/>
  <c r="N48" i="7"/>
  <c r="O48" i="7" s="1"/>
  <c r="N51" i="7"/>
  <c r="O51" i="7" s="1"/>
  <c r="N56" i="7"/>
  <c r="O56" i="7" s="1"/>
  <c r="N59" i="7"/>
  <c r="O59" i="7" s="1"/>
  <c r="N62" i="7"/>
  <c r="O62" i="7" s="1"/>
  <c r="N69" i="7"/>
  <c r="O69" i="7" s="1"/>
  <c r="N74" i="7"/>
  <c r="O74" i="7" s="1"/>
  <c r="N77" i="7"/>
  <c r="O77" i="7" s="1"/>
  <c r="N82" i="7"/>
  <c r="O82" i="7" s="1"/>
  <c r="N42" i="7"/>
  <c r="O42" i="7" s="1"/>
  <c r="K29" i="7"/>
  <c r="N29" i="7"/>
  <c r="N31" i="7"/>
  <c r="O31" i="7" s="1"/>
  <c r="N33" i="7"/>
  <c r="O33" i="7" s="1"/>
  <c r="N35" i="7"/>
  <c r="O35" i="7" s="1"/>
  <c r="N36" i="7"/>
  <c r="O36" i="7" s="1"/>
  <c r="N37" i="7"/>
  <c r="O37" i="7" s="1"/>
  <c r="N38" i="7"/>
  <c r="O38" i="7" s="1"/>
  <c r="N39" i="7"/>
  <c r="O39" i="7" s="1"/>
  <c r="N40" i="7"/>
  <c r="O40" i="7" s="1"/>
  <c r="N41" i="7"/>
  <c r="O41" i="7" s="1"/>
  <c r="N44" i="7"/>
  <c r="O44" i="7" s="1"/>
  <c r="N47" i="7"/>
  <c r="O47" i="7" s="1"/>
  <c r="N49" i="7"/>
  <c r="O49" i="7" s="1"/>
  <c r="N50" i="7"/>
  <c r="O50" i="7" s="1"/>
  <c r="N52" i="7"/>
  <c r="O52" i="7" s="1"/>
  <c r="N54" i="7"/>
  <c r="O54" i="7" s="1"/>
  <c r="N55" i="7"/>
  <c r="O55" i="7" s="1"/>
  <c r="N57" i="7"/>
  <c r="O57" i="7" s="1"/>
  <c r="N60" i="7"/>
  <c r="O60" i="7" s="1"/>
  <c r="N61" i="7"/>
  <c r="O61" i="7" s="1"/>
  <c r="N63" i="7"/>
  <c r="O63" i="7" s="1"/>
  <c r="N65" i="7"/>
  <c r="O65" i="7" s="1"/>
  <c r="N66" i="7"/>
  <c r="O66" i="7" s="1"/>
  <c r="N68" i="7"/>
  <c r="O68" i="7" s="1"/>
  <c r="N70" i="7"/>
  <c r="O70" i="7" s="1"/>
  <c r="N71" i="7"/>
  <c r="O71" i="7" s="1"/>
  <c r="N73" i="7"/>
  <c r="O73" i="7" s="1"/>
  <c r="N75" i="7"/>
  <c r="O75" i="7" s="1"/>
  <c r="N76" i="7"/>
  <c r="O76" i="7" s="1"/>
  <c r="N78" i="7"/>
  <c r="O78" i="7" s="1"/>
  <c r="N80" i="7"/>
  <c r="O80" i="7" s="1"/>
  <c r="N81" i="7"/>
  <c r="O81" i="7" s="1"/>
  <c r="N83" i="7"/>
  <c r="O83" i="7" s="1"/>
  <c r="N85" i="7"/>
  <c r="O85" i="7" s="1"/>
  <c r="N86" i="7"/>
  <c r="O86" i="7" s="1"/>
  <c r="N88" i="7"/>
  <c r="O88" i="7" s="1"/>
  <c r="S89" i="7" l="1"/>
  <c r="K89" i="7"/>
  <c r="M89" i="7"/>
  <c r="Y89" i="7"/>
  <c r="N89" i="7"/>
  <c r="O89" i="7" s="1"/>
  <c r="O29" i="7"/>
  <c r="W89" i="7"/>
  <c r="Q89" i="7"/>
  <c r="U89" i="7"/>
  <c r="X103" i="3"/>
  <c r="V103" i="3"/>
  <c r="T103" i="3"/>
  <c r="R103" i="3"/>
  <c r="P103" i="3"/>
  <c r="N103" i="3"/>
  <c r="J103" i="3"/>
  <c r="F103" i="3"/>
  <c r="D103" i="3"/>
  <c r="E103" i="3" s="1"/>
  <c r="C103" i="3"/>
  <c r="H102" i="3"/>
  <c r="Y102" i="3" s="1"/>
  <c r="G102" i="3"/>
  <c r="E102" i="3"/>
  <c r="L101" i="3"/>
  <c r="M101" i="3" s="1"/>
  <c r="H101" i="3"/>
  <c r="Y101" i="3" s="1"/>
  <c r="G101" i="3"/>
  <c r="E101" i="3"/>
  <c r="H100" i="3"/>
  <c r="Y100" i="3" s="1"/>
  <c r="G100" i="3"/>
  <c r="E100" i="3"/>
  <c r="W99" i="3"/>
  <c r="I99" i="3"/>
  <c r="H99" i="3"/>
  <c r="Y99" i="3" s="1"/>
  <c r="G99" i="3"/>
  <c r="E99" i="3"/>
  <c r="H98" i="3"/>
  <c r="Y98" i="3" s="1"/>
  <c r="G98" i="3"/>
  <c r="E98" i="3"/>
  <c r="H97" i="3"/>
  <c r="Y97" i="3" s="1"/>
  <c r="G97" i="3"/>
  <c r="E97" i="3"/>
  <c r="H96" i="3"/>
  <c r="Y96" i="3" s="1"/>
  <c r="G96" i="3"/>
  <c r="E96" i="3"/>
  <c r="O95" i="3"/>
  <c r="L95" i="3"/>
  <c r="M95" i="3" s="1"/>
  <c r="I95" i="3"/>
  <c r="H95" i="3"/>
  <c r="Y95" i="3" s="1"/>
  <c r="G95" i="3"/>
  <c r="E95" i="3"/>
  <c r="H94" i="3"/>
  <c r="Y94" i="3" s="1"/>
  <c r="G94" i="3"/>
  <c r="E94" i="3"/>
  <c r="W93" i="3"/>
  <c r="L93" i="3"/>
  <c r="M93" i="3" s="1"/>
  <c r="I93" i="3"/>
  <c r="H93" i="3"/>
  <c r="Y93" i="3" s="1"/>
  <c r="G93" i="3"/>
  <c r="E93" i="3"/>
  <c r="H92" i="3"/>
  <c r="Y92" i="3" s="1"/>
  <c r="G92" i="3"/>
  <c r="E92" i="3"/>
  <c r="W91" i="3"/>
  <c r="I91" i="3"/>
  <c r="H91" i="3"/>
  <c r="Y91" i="3" s="1"/>
  <c r="G91" i="3"/>
  <c r="E91" i="3"/>
  <c r="H90" i="3"/>
  <c r="Y90" i="3" s="1"/>
  <c r="G90" i="3"/>
  <c r="E90" i="3"/>
  <c r="H89" i="3"/>
  <c r="Y89" i="3" s="1"/>
  <c r="G89" i="3"/>
  <c r="E89" i="3"/>
  <c r="H88" i="3"/>
  <c r="Y88" i="3" s="1"/>
  <c r="G88" i="3"/>
  <c r="E88" i="3"/>
  <c r="O87" i="3"/>
  <c r="L87" i="3"/>
  <c r="M87" i="3" s="1"/>
  <c r="H87" i="3"/>
  <c r="Y87" i="3" s="1"/>
  <c r="G87" i="3"/>
  <c r="E87" i="3"/>
  <c r="H86" i="3"/>
  <c r="Y86" i="3" s="1"/>
  <c r="G86" i="3"/>
  <c r="E86" i="3"/>
  <c r="W85" i="3"/>
  <c r="L85" i="3"/>
  <c r="M85" i="3" s="1"/>
  <c r="I85" i="3"/>
  <c r="H85" i="3"/>
  <c r="Y85" i="3" s="1"/>
  <c r="G85" i="3"/>
  <c r="E85" i="3"/>
  <c r="H84" i="3"/>
  <c r="Y84" i="3" s="1"/>
  <c r="G84" i="3"/>
  <c r="E84" i="3"/>
  <c r="W83" i="3"/>
  <c r="I83" i="3"/>
  <c r="H83" i="3"/>
  <c r="Y83" i="3" s="1"/>
  <c r="G83" i="3"/>
  <c r="E83" i="3"/>
  <c r="H82" i="3"/>
  <c r="Y82" i="3" s="1"/>
  <c r="G82" i="3"/>
  <c r="E82" i="3"/>
  <c r="H81" i="3"/>
  <c r="Y81" i="3" s="1"/>
  <c r="G81" i="3"/>
  <c r="E81" i="3"/>
  <c r="H80" i="3"/>
  <c r="Y80" i="3" s="1"/>
  <c r="G80" i="3"/>
  <c r="E80" i="3"/>
  <c r="O79" i="3"/>
  <c r="L79" i="3"/>
  <c r="M79" i="3" s="1"/>
  <c r="H79" i="3"/>
  <c r="Y79" i="3" s="1"/>
  <c r="G79" i="3"/>
  <c r="E79" i="3"/>
  <c r="H78" i="3"/>
  <c r="Y78" i="3" s="1"/>
  <c r="G78" i="3"/>
  <c r="E78" i="3"/>
  <c r="W77" i="3"/>
  <c r="O77" i="3"/>
  <c r="L77" i="3"/>
  <c r="M77" i="3" s="1"/>
  <c r="I77" i="3"/>
  <c r="H77" i="3"/>
  <c r="Y77" i="3" s="1"/>
  <c r="G77" i="3"/>
  <c r="E77" i="3"/>
  <c r="H76" i="3"/>
  <c r="Y76" i="3" s="1"/>
  <c r="G76" i="3"/>
  <c r="E76" i="3"/>
  <c r="W75" i="3"/>
  <c r="I75" i="3"/>
  <c r="H75" i="3"/>
  <c r="Y75" i="3" s="1"/>
  <c r="G75" i="3"/>
  <c r="E75" i="3"/>
  <c r="H74" i="3"/>
  <c r="Y74" i="3" s="1"/>
  <c r="G74" i="3"/>
  <c r="E74" i="3"/>
  <c r="H73" i="3"/>
  <c r="Y73" i="3" s="1"/>
  <c r="G73" i="3"/>
  <c r="E73" i="3"/>
  <c r="H72" i="3"/>
  <c r="Y72" i="3" s="1"/>
  <c r="G72" i="3"/>
  <c r="E72" i="3"/>
  <c r="O71" i="3"/>
  <c r="L71" i="3"/>
  <c r="M71" i="3" s="1"/>
  <c r="H71" i="3"/>
  <c r="Y71" i="3" s="1"/>
  <c r="G71" i="3"/>
  <c r="E71" i="3"/>
  <c r="H70" i="3"/>
  <c r="Y70" i="3" s="1"/>
  <c r="G70" i="3"/>
  <c r="E70" i="3"/>
  <c r="W69" i="3"/>
  <c r="O69" i="3"/>
  <c r="L69" i="3"/>
  <c r="M69" i="3" s="1"/>
  <c r="I69" i="3"/>
  <c r="H69" i="3"/>
  <c r="Y69" i="3" s="1"/>
  <c r="G69" i="3"/>
  <c r="E69" i="3"/>
  <c r="H68" i="3"/>
  <c r="Y68" i="3" s="1"/>
  <c r="G68" i="3"/>
  <c r="E68" i="3"/>
  <c r="W67" i="3"/>
  <c r="I67" i="3"/>
  <c r="H67" i="3"/>
  <c r="Y67" i="3" s="1"/>
  <c r="G67" i="3"/>
  <c r="E67" i="3"/>
  <c r="H66" i="3"/>
  <c r="Y66" i="3" s="1"/>
  <c r="G66" i="3"/>
  <c r="E66" i="3"/>
  <c r="H65" i="3"/>
  <c r="Y65" i="3" s="1"/>
  <c r="G65" i="3"/>
  <c r="E65" i="3"/>
  <c r="Q64" i="3"/>
  <c r="K64" i="3"/>
  <c r="H64" i="3"/>
  <c r="Y64" i="3" s="1"/>
  <c r="G64" i="3"/>
  <c r="E64" i="3"/>
  <c r="W63" i="3"/>
  <c r="L63" i="3"/>
  <c r="M63" i="3" s="1"/>
  <c r="I63" i="3"/>
  <c r="H63" i="3"/>
  <c r="Y63" i="3" s="1"/>
  <c r="G63" i="3"/>
  <c r="E63" i="3"/>
  <c r="H62" i="3"/>
  <c r="K62" i="3" s="1"/>
  <c r="G62" i="3"/>
  <c r="E62" i="3"/>
  <c r="H61" i="3"/>
  <c r="Y61" i="3" s="1"/>
  <c r="G61" i="3"/>
  <c r="E61" i="3"/>
  <c r="Q60" i="3"/>
  <c r="K60" i="3"/>
  <c r="H60" i="3"/>
  <c r="Y60" i="3" s="1"/>
  <c r="G60" i="3"/>
  <c r="E60" i="3"/>
  <c r="W59" i="3"/>
  <c r="L59" i="3"/>
  <c r="M59" i="3" s="1"/>
  <c r="I59" i="3"/>
  <c r="H59" i="3"/>
  <c r="Y59" i="3" s="1"/>
  <c r="G59" i="3"/>
  <c r="E59" i="3"/>
  <c r="H58" i="3"/>
  <c r="K58" i="3" s="1"/>
  <c r="G58" i="3"/>
  <c r="E58" i="3"/>
  <c r="H57" i="3"/>
  <c r="Y57" i="3" s="1"/>
  <c r="G57" i="3"/>
  <c r="E57" i="3"/>
  <c r="Q56" i="3"/>
  <c r="K56" i="3"/>
  <c r="H56" i="3"/>
  <c r="Y56" i="3" s="1"/>
  <c r="G56" i="3"/>
  <c r="E56" i="3"/>
  <c r="W55" i="3"/>
  <c r="L55" i="3"/>
  <c r="M55" i="3" s="1"/>
  <c r="I55" i="3"/>
  <c r="H55" i="3"/>
  <c r="Y55" i="3" s="1"/>
  <c r="G55" i="3"/>
  <c r="E55" i="3"/>
  <c r="H54" i="3"/>
  <c r="K54" i="3" s="1"/>
  <c r="G54" i="3"/>
  <c r="E54" i="3"/>
  <c r="H53" i="3"/>
  <c r="Y53" i="3" s="1"/>
  <c r="G53" i="3"/>
  <c r="E53" i="3"/>
  <c r="O52" i="3"/>
  <c r="L52" i="3"/>
  <c r="M52" i="3" s="1"/>
  <c r="H52" i="3"/>
  <c r="Y52" i="3" s="1"/>
  <c r="G52" i="3"/>
  <c r="E52" i="3"/>
  <c r="H51" i="3"/>
  <c r="Y51" i="3" s="1"/>
  <c r="G51" i="3"/>
  <c r="E51" i="3"/>
  <c r="W50" i="3"/>
  <c r="L50" i="3"/>
  <c r="M50" i="3" s="1"/>
  <c r="I50" i="3"/>
  <c r="H50" i="3"/>
  <c r="Y50" i="3" s="1"/>
  <c r="G50" i="3"/>
  <c r="E50" i="3"/>
  <c r="H49" i="3"/>
  <c r="Y49" i="3" s="1"/>
  <c r="G49" i="3"/>
  <c r="E49" i="3"/>
  <c r="H48" i="3"/>
  <c r="W48" i="3" s="1"/>
  <c r="G48" i="3"/>
  <c r="E48" i="3"/>
  <c r="H47" i="3"/>
  <c r="Y47" i="3" s="1"/>
  <c r="G47" i="3"/>
  <c r="E47" i="3"/>
  <c r="H46" i="3"/>
  <c r="W46" i="3" s="1"/>
  <c r="G46" i="3"/>
  <c r="E46" i="3"/>
  <c r="O45" i="3"/>
  <c r="L45" i="3"/>
  <c r="M45" i="3" s="1"/>
  <c r="H45" i="3"/>
  <c r="Y45" i="3" s="1"/>
  <c r="G45" i="3"/>
  <c r="E45" i="3"/>
  <c r="H44" i="3"/>
  <c r="W44" i="3" s="1"/>
  <c r="G44" i="3"/>
  <c r="E44" i="3"/>
  <c r="W43" i="3"/>
  <c r="O43" i="3"/>
  <c r="L43" i="3"/>
  <c r="M43" i="3" s="1"/>
  <c r="I43" i="3"/>
  <c r="H43" i="3"/>
  <c r="Y43" i="3" s="1"/>
  <c r="G43" i="3"/>
  <c r="E43" i="3"/>
  <c r="H42" i="3"/>
  <c r="W42" i="3" s="1"/>
  <c r="G42" i="3"/>
  <c r="E42" i="3"/>
  <c r="Y41" i="3"/>
  <c r="I41" i="3"/>
  <c r="H41" i="3"/>
  <c r="W41" i="3" s="1"/>
  <c r="G41" i="3"/>
  <c r="E41" i="3"/>
  <c r="Y40" i="3"/>
  <c r="I40" i="3"/>
  <c r="H40" i="3"/>
  <c r="W40" i="3" s="1"/>
  <c r="G40" i="3"/>
  <c r="E40" i="3"/>
  <c r="Y39" i="3"/>
  <c r="I39" i="3"/>
  <c r="H39" i="3"/>
  <c r="W39" i="3" s="1"/>
  <c r="G39" i="3"/>
  <c r="E39" i="3"/>
  <c r="Y38" i="3"/>
  <c r="I38" i="3"/>
  <c r="H38" i="3"/>
  <c r="W38" i="3" s="1"/>
  <c r="G38" i="3"/>
  <c r="E38" i="3"/>
  <c r="Y37" i="3"/>
  <c r="I37" i="3"/>
  <c r="H37" i="3"/>
  <c r="W37" i="3" s="1"/>
  <c r="G37" i="3"/>
  <c r="E37" i="3"/>
  <c r="H36" i="3"/>
  <c r="U36" i="3" s="1"/>
  <c r="G36" i="3"/>
  <c r="E36" i="3"/>
  <c r="H35" i="3"/>
  <c r="W35" i="3" s="1"/>
  <c r="G35" i="3"/>
  <c r="E35" i="3"/>
  <c r="O34" i="3"/>
  <c r="L34" i="3"/>
  <c r="M34" i="3" s="1"/>
  <c r="H34" i="3"/>
  <c r="Y34" i="3" s="1"/>
  <c r="G34" i="3"/>
  <c r="E34" i="3"/>
  <c r="H33" i="3"/>
  <c r="G33" i="3"/>
  <c r="E33" i="3"/>
  <c r="X25" i="3"/>
  <c r="V25" i="3"/>
  <c r="T25" i="3"/>
  <c r="R25" i="3"/>
  <c r="P25" i="3"/>
  <c r="N25" i="3"/>
  <c r="J25" i="3"/>
  <c r="G25" i="3"/>
  <c r="F25" i="3"/>
  <c r="D25" i="3"/>
  <c r="C25" i="3"/>
  <c r="E25" i="3" s="1"/>
  <c r="W24" i="3"/>
  <c r="I24" i="3"/>
  <c r="H24" i="3"/>
  <c r="Y24" i="3" s="1"/>
  <c r="G24" i="3"/>
  <c r="E24" i="3"/>
  <c r="H23" i="3"/>
  <c r="W23" i="3" s="1"/>
  <c r="G23" i="3"/>
  <c r="E23" i="3"/>
  <c r="H22" i="3"/>
  <c r="Y22" i="3" s="1"/>
  <c r="G22" i="3"/>
  <c r="E22" i="3"/>
  <c r="H21" i="3"/>
  <c r="W21" i="3" s="1"/>
  <c r="G21" i="3"/>
  <c r="E21" i="3"/>
  <c r="O20" i="3"/>
  <c r="L20" i="3"/>
  <c r="M20" i="3" s="1"/>
  <c r="H20" i="3"/>
  <c r="Y20" i="3" s="1"/>
  <c r="G20" i="3"/>
  <c r="E20" i="3"/>
  <c r="H19" i="3"/>
  <c r="W19" i="3" s="1"/>
  <c r="G19" i="3"/>
  <c r="E19" i="3"/>
  <c r="W18" i="3"/>
  <c r="O18" i="3"/>
  <c r="L18" i="3"/>
  <c r="M18" i="3" s="1"/>
  <c r="I18" i="3"/>
  <c r="H18" i="3"/>
  <c r="Y18" i="3" s="1"/>
  <c r="G18" i="3"/>
  <c r="E18" i="3"/>
  <c r="H17" i="3"/>
  <c r="W17" i="3" s="1"/>
  <c r="G17" i="3"/>
  <c r="E17" i="3"/>
  <c r="W16" i="3"/>
  <c r="I16" i="3"/>
  <c r="H16" i="3"/>
  <c r="Y16" i="3" s="1"/>
  <c r="G16" i="3"/>
  <c r="E16" i="3"/>
  <c r="H15" i="3"/>
  <c r="W15" i="3" s="1"/>
  <c r="G15" i="3"/>
  <c r="E15" i="3"/>
  <c r="H14" i="3"/>
  <c r="Y14" i="3" s="1"/>
  <c r="G14" i="3"/>
  <c r="E14" i="3"/>
  <c r="H13" i="3"/>
  <c r="W13" i="3" s="1"/>
  <c r="G13" i="3"/>
  <c r="E13" i="3"/>
  <c r="S47" i="3" l="1"/>
  <c r="S97" i="3"/>
  <c r="L14" i="3"/>
  <c r="M14" i="3" s="1"/>
  <c r="O16" i="3"/>
  <c r="S18" i="3"/>
  <c r="I20" i="3"/>
  <c r="W20" i="3"/>
  <c r="L22" i="3"/>
  <c r="M22" i="3" s="1"/>
  <c r="O24" i="3"/>
  <c r="H25" i="3"/>
  <c r="W25" i="3" s="1"/>
  <c r="H103" i="3"/>
  <c r="I34" i="3"/>
  <c r="W34" i="3"/>
  <c r="Q37" i="3"/>
  <c r="Q38" i="3"/>
  <c r="Q39" i="3"/>
  <c r="Q40" i="3"/>
  <c r="Q41" i="3"/>
  <c r="S43" i="3"/>
  <c r="I45" i="3"/>
  <c r="W45" i="3"/>
  <c r="L47" i="3"/>
  <c r="M47" i="3" s="1"/>
  <c r="S50" i="3"/>
  <c r="I52" i="3"/>
  <c r="W52" i="3"/>
  <c r="Q54" i="3"/>
  <c r="S55" i="3"/>
  <c r="L57" i="3"/>
  <c r="M57" i="3" s="1"/>
  <c r="Q58" i="3"/>
  <c r="S59" i="3"/>
  <c r="L61" i="3"/>
  <c r="M61" i="3" s="1"/>
  <c r="Q62" i="3"/>
  <c r="S63" i="3"/>
  <c r="L65" i="3"/>
  <c r="M65" i="3" s="1"/>
  <c r="O67" i="3"/>
  <c r="S69" i="3"/>
  <c r="I71" i="3"/>
  <c r="W71" i="3"/>
  <c r="L73" i="3"/>
  <c r="M73" i="3" s="1"/>
  <c r="O75" i="3"/>
  <c r="S77" i="3"/>
  <c r="I79" i="3"/>
  <c r="W79" i="3"/>
  <c r="L81" i="3"/>
  <c r="M81" i="3" s="1"/>
  <c r="O83" i="3"/>
  <c r="S85" i="3"/>
  <c r="I87" i="3"/>
  <c r="W87" i="3"/>
  <c r="L89" i="3"/>
  <c r="M89" i="3" s="1"/>
  <c r="O91" i="3"/>
  <c r="S93" i="3"/>
  <c r="W95" i="3"/>
  <c r="L97" i="3"/>
  <c r="M97" i="3" s="1"/>
  <c r="O99" i="3"/>
  <c r="S101" i="3"/>
  <c r="S22" i="3"/>
  <c r="S65" i="3"/>
  <c r="S89" i="3"/>
  <c r="O14" i="3"/>
  <c r="S16" i="3"/>
  <c r="O22" i="3"/>
  <c r="S24" i="3"/>
  <c r="U37" i="3"/>
  <c r="U38" i="3"/>
  <c r="U39" i="3"/>
  <c r="U40" i="3"/>
  <c r="U41" i="3"/>
  <c r="O47" i="3"/>
  <c r="Y54" i="3"/>
  <c r="O57" i="3"/>
  <c r="Y58" i="3"/>
  <c r="O61" i="3"/>
  <c r="Y62" i="3"/>
  <c r="O65" i="3"/>
  <c r="S67" i="3"/>
  <c r="O73" i="3"/>
  <c r="S75" i="3"/>
  <c r="O81" i="3"/>
  <c r="S83" i="3"/>
  <c r="O89" i="3"/>
  <c r="S91" i="3"/>
  <c r="O97" i="3"/>
  <c r="S99" i="3"/>
  <c r="I101" i="3"/>
  <c r="W101" i="3"/>
  <c r="S14" i="3"/>
  <c r="S57" i="3"/>
  <c r="S61" i="3"/>
  <c r="S73" i="3"/>
  <c r="S81" i="3"/>
  <c r="I14" i="3"/>
  <c r="W14" i="3"/>
  <c r="L16" i="3"/>
  <c r="M16" i="3" s="1"/>
  <c r="S20" i="3"/>
  <c r="I22" i="3"/>
  <c r="W22" i="3"/>
  <c r="L24" i="3"/>
  <c r="M24" i="3" s="1"/>
  <c r="S34" i="3"/>
  <c r="M37" i="3"/>
  <c r="M38" i="3"/>
  <c r="M39" i="3"/>
  <c r="M40" i="3"/>
  <c r="M41" i="3"/>
  <c r="S45" i="3"/>
  <c r="I47" i="3"/>
  <c r="W47" i="3"/>
  <c r="O50" i="3"/>
  <c r="S52" i="3"/>
  <c r="O55" i="3"/>
  <c r="I57" i="3"/>
  <c r="W57" i="3"/>
  <c r="O59" i="3"/>
  <c r="I61" i="3"/>
  <c r="W61" i="3"/>
  <c r="O63" i="3"/>
  <c r="I65" i="3"/>
  <c r="W65" i="3"/>
  <c r="L67" i="3"/>
  <c r="M67" i="3" s="1"/>
  <c r="S71" i="3"/>
  <c r="I73" i="3"/>
  <c r="W73" i="3"/>
  <c r="L75" i="3"/>
  <c r="M75" i="3" s="1"/>
  <c r="S79" i="3"/>
  <c r="I81" i="3"/>
  <c r="W81" i="3"/>
  <c r="L83" i="3"/>
  <c r="M83" i="3" s="1"/>
  <c r="O85" i="3"/>
  <c r="S87" i="3"/>
  <c r="I89" i="3"/>
  <c r="W89" i="3"/>
  <c r="L91" i="3"/>
  <c r="M91" i="3" s="1"/>
  <c r="O93" i="3"/>
  <c r="S95" i="3"/>
  <c r="I97" i="3"/>
  <c r="W97" i="3"/>
  <c r="L99" i="3"/>
  <c r="M99" i="3" s="1"/>
  <c r="O101" i="3"/>
  <c r="G103" i="3"/>
  <c r="W54" i="3"/>
  <c r="S54" i="3"/>
  <c r="O54" i="3"/>
  <c r="L54" i="3"/>
  <c r="M54" i="3" s="1"/>
  <c r="I54" i="3"/>
  <c r="W56" i="3"/>
  <c r="S56" i="3"/>
  <c r="O56" i="3"/>
  <c r="L56" i="3"/>
  <c r="M56" i="3" s="1"/>
  <c r="I56" i="3"/>
  <c r="W58" i="3"/>
  <c r="S58" i="3"/>
  <c r="O58" i="3"/>
  <c r="L58" i="3"/>
  <c r="M58" i="3" s="1"/>
  <c r="I58" i="3"/>
  <c r="W60" i="3"/>
  <c r="S60" i="3"/>
  <c r="O60" i="3"/>
  <c r="L60" i="3"/>
  <c r="M60" i="3" s="1"/>
  <c r="I60" i="3"/>
  <c r="W62" i="3"/>
  <c r="S62" i="3"/>
  <c r="O62" i="3"/>
  <c r="L62" i="3"/>
  <c r="M62" i="3" s="1"/>
  <c r="I62" i="3"/>
  <c r="W64" i="3"/>
  <c r="S64" i="3"/>
  <c r="O64" i="3"/>
  <c r="L64" i="3"/>
  <c r="M64" i="3" s="1"/>
  <c r="I64" i="3"/>
  <c r="K33" i="3"/>
  <c r="Q33" i="3"/>
  <c r="Y33" i="3"/>
  <c r="K35" i="3"/>
  <c r="Q35" i="3"/>
  <c r="U35" i="3"/>
  <c r="Q36" i="3"/>
  <c r="Y36" i="3"/>
  <c r="I33" i="3"/>
  <c r="L33" i="3"/>
  <c r="O33" i="3"/>
  <c r="S33" i="3"/>
  <c r="W33" i="3"/>
  <c r="K34" i="3"/>
  <c r="Q34" i="3"/>
  <c r="U34" i="3"/>
  <c r="I35" i="3"/>
  <c r="L35" i="3"/>
  <c r="M35" i="3" s="1"/>
  <c r="O35" i="3"/>
  <c r="S35" i="3"/>
  <c r="I36" i="3"/>
  <c r="L36" i="3"/>
  <c r="M36" i="3" s="1"/>
  <c r="O36" i="3"/>
  <c r="S36" i="3"/>
  <c r="W36" i="3"/>
  <c r="K37" i="3"/>
  <c r="O37" i="3"/>
  <c r="S37" i="3"/>
  <c r="K38" i="3"/>
  <c r="O38" i="3"/>
  <c r="S38" i="3"/>
  <c r="K39" i="3"/>
  <c r="O39" i="3"/>
  <c r="S39" i="3"/>
  <c r="K40" i="3"/>
  <c r="O40" i="3"/>
  <c r="S40" i="3"/>
  <c r="K41" i="3"/>
  <c r="O41" i="3"/>
  <c r="S41" i="3"/>
  <c r="K42" i="3"/>
  <c r="Q42" i="3"/>
  <c r="U42" i="3"/>
  <c r="Y42" i="3"/>
  <c r="K44" i="3"/>
  <c r="Q44" i="3"/>
  <c r="U44" i="3"/>
  <c r="Y44" i="3"/>
  <c r="K46" i="3"/>
  <c r="Q46" i="3"/>
  <c r="U46" i="3"/>
  <c r="Y46" i="3"/>
  <c r="K48" i="3"/>
  <c r="Q48" i="3"/>
  <c r="U48" i="3"/>
  <c r="Y48" i="3"/>
  <c r="I49" i="3"/>
  <c r="L49" i="3"/>
  <c r="M49" i="3" s="1"/>
  <c r="O49" i="3"/>
  <c r="S49" i="3"/>
  <c r="W49" i="3"/>
  <c r="K50" i="3"/>
  <c r="Q50" i="3"/>
  <c r="U50" i="3"/>
  <c r="I51" i="3"/>
  <c r="L51" i="3"/>
  <c r="M51" i="3" s="1"/>
  <c r="O51" i="3"/>
  <c r="S51" i="3"/>
  <c r="W51" i="3"/>
  <c r="K52" i="3"/>
  <c r="Q52" i="3"/>
  <c r="U52" i="3"/>
  <c r="I53" i="3"/>
  <c r="L53" i="3"/>
  <c r="M53" i="3" s="1"/>
  <c r="O53" i="3"/>
  <c r="S53" i="3"/>
  <c r="W53" i="3"/>
  <c r="U54" i="3"/>
  <c r="U56" i="3"/>
  <c r="U58" i="3"/>
  <c r="U60" i="3"/>
  <c r="U62" i="3"/>
  <c r="U64" i="3"/>
  <c r="K103" i="3"/>
  <c r="Q103" i="3"/>
  <c r="Y103" i="3"/>
  <c r="W103" i="3"/>
  <c r="U103" i="3"/>
  <c r="I103" i="3"/>
  <c r="U33" i="3"/>
  <c r="K36" i="3"/>
  <c r="I42" i="3"/>
  <c r="L42" i="3"/>
  <c r="M42" i="3" s="1"/>
  <c r="O42" i="3"/>
  <c r="S42" i="3"/>
  <c r="K43" i="3"/>
  <c r="Q43" i="3"/>
  <c r="U43" i="3"/>
  <c r="I44" i="3"/>
  <c r="L44" i="3"/>
  <c r="M44" i="3" s="1"/>
  <c r="O44" i="3"/>
  <c r="S44" i="3"/>
  <c r="K45" i="3"/>
  <c r="Q45" i="3"/>
  <c r="U45" i="3"/>
  <c r="I46" i="3"/>
  <c r="L46" i="3"/>
  <c r="M46" i="3" s="1"/>
  <c r="O46" i="3"/>
  <c r="S46" i="3"/>
  <c r="K47" i="3"/>
  <c r="Q47" i="3"/>
  <c r="U47" i="3"/>
  <c r="I48" i="3"/>
  <c r="L48" i="3"/>
  <c r="M48" i="3" s="1"/>
  <c r="O48" i="3"/>
  <c r="S48" i="3"/>
  <c r="K49" i="3"/>
  <c r="Q49" i="3"/>
  <c r="U49" i="3"/>
  <c r="K51" i="3"/>
  <c r="Q51" i="3"/>
  <c r="U51" i="3"/>
  <c r="K53" i="3"/>
  <c r="Q53" i="3"/>
  <c r="U53" i="3"/>
  <c r="O103" i="3"/>
  <c r="S103" i="3"/>
  <c r="K55" i="3"/>
  <c r="Q55" i="3"/>
  <c r="U55" i="3"/>
  <c r="K57" i="3"/>
  <c r="Q57" i="3"/>
  <c r="U57" i="3"/>
  <c r="K59" i="3"/>
  <c r="Q59" i="3"/>
  <c r="U59" i="3"/>
  <c r="K61" i="3"/>
  <c r="Q61" i="3"/>
  <c r="U61" i="3"/>
  <c r="K63" i="3"/>
  <c r="Q63" i="3"/>
  <c r="U63" i="3"/>
  <c r="K65" i="3"/>
  <c r="Q65" i="3"/>
  <c r="U65" i="3"/>
  <c r="I66" i="3"/>
  <c r="L66" i="3"/>
  <c r="M66" i="3" s="1"/>
  <c r="O66" i="3"/>
  <c r="S66" i="3"/>
  <c r="W66" i="3"/>
  <c r="K67" i="3"/>
  <c r="Q67" i="3"/>
  <c r="U67" i="3"/>
  <c r="I68" i="3"/>
  <c r="L68" i="3"/>
  <c r="M68" i="3" s="1"/>
  <c r="O68" i="3"/>
  <c r="S68" i="3"/>
  <c r="W68" i="3"/>
  <c r="K69" i="3"/>
  <c r="Q69" i="3"/>
  <c r="U69" i="3"/>
  <c r="I70" i="3"/>
  <c r="L70" i="3"/>
  <c r="M70" i="3" s="1"/>
  <c r="O70" i="3"/>
  <c r="S70" i="3"/>
  <c r="W70" i="3"/>
  <c r="K71" i="3"/>
  <c r="Q71" i="3"/>
  <c r="U71" i="3"/>
  <c r="I72" i="3"/>
  <c r="L72" i="3"/>
  <c r="M72" i="3" s="1"/>
  <c r="O72" i="3"/>
  <c r="S72" i="3"/>
  <c r="W72" i="3"/>
  <c r="K73" i="3"/>
  <c r="Q73" i="3"/>
  <c r="U73" i="3"/>
  <c r="I74" i="3"/>
  <c r="L74" i="3"/>
  <c r="M74" i="3" s="1"/>
  <c r="O74" i="3"/>
  <c r="S74" i="3"/>
  <c r="W74" i="3"/>
  <c r="K75" i="3"/>
  <c r="Q75" i="3"/>
  <c r="U75" i="3"/>
  <c r="I76" i="3"/>
  <c r="L76" i="3"/>
  <c r="M76" i="3" s="1"/>
  <c r="O76" i="3"/>
  <c r="S76" i="3"/>
  <c r="W76" i="3"/>
  <c r="K77" i="3"/>
  <c r="Q77" i="3"/>
  <c r="U77" i="3"/>
  <c r="I78" i="3"/>
  <c r="L78" i="3"/>
  <c r="M78" i="3" s="1"/>
  <c r="O78" i="3"/>
  <c r="S78" i="3"/>
  <c r="W78" i="3"/>
  <c r="K79" i="3"/>
  <c r="Q79" i="3"/>
  <c r="U79" i="3"/>
  <c r="I80" i="3"/>
  <c r="L80" i="3"/>
  <c r="M80" i="3" s="1"/>
  <c r="O80" i="3"/>
  <c r="S80" i="3"/>
  <c r="W80" i="3"/>
  <c r="K81" i="3"/>
  <c r="Q81" i="3"/>
  <c r="U81" i="3"/>
  <c r="I82" i="3"/>
  <c r="L82" i="3"/>
  <c r="M82" i="3" s="1"/>
  <c r="O82" i="3"/>
  <c r="S82" i="3"/>
  <c r="W82" i="3"/>
  <c r="K83" i="3"/>
  <c r="Q83" i="3"/>
  <c r="U83" i="3"/>
  <c r="I84" i="3"/>
  <c r="L84" i="3"/>
  <c r="M84" i="3" s="1"/>
  <c r="O84" i="3"/>
  <c r="S84" i="3"/>
  <c r="W84" i="3"/>
  <c r="K85" i="3"/>
  <c r="Q85" i="3"/>
  <c r="U85" i="3"/>
  <c r="I86" i="3"/>
  <c r="L86" i="3"/>
  <c r="M86" i="3" s="1"/>
  <c r="O86" i="3"/>
  <c r="S86" i="3"/>
  <c r="W86" i="3"/>
  <c r="K87" i="3"/>
  <c r="Q87" i="3"/>
  <c r="U87" i="3"/>
  <c r="I88" i="3"/>
  <c r="L88" i="3"/>
  <c r="M88" i="3" s="1"/>
  <c r="O88" i="3"/>
  <c r="S88" i="3"/>
  <c r="W88" i="3"/>
  <c r="K89" i="3"/>
  <c r="Q89" i="3"/>
  <c r="U89" i="3"/>
  <c r="I90" i="3"/>
  <c r="L90" i="3"/>
  <c r="M90" i="3" s="1"/>
  <c r="O90" i="3"/>
  <c r="S90" i="3"/>
  <c r="W90" i="3"/>
  <c r="K91" i="3"/>
  <c r="Q91" i="3"/>
  <c r="U91" i="3"/>
  <c r="I92" i="3"/>
  <c r="L92" i="3"/>
  <c r="M92" i="3" s="1"/>
  <c r="O92" i="3"/>
  <c r="S92" i="3"/>
  <c r="W92" i="3"/>
  <c r="K93" i="3"/>
  <c r="Q93" i="3"/>
  <c r="U93" i="3"/>
  <c r="I94" i="3"/>
  <c r="L94" i="3"/>
  <c r="M94" i="3" s="1"/>
  <c r="O94" i="3"/>
  <c r="S94" i="3"/>
  <c r="W94" i="3"/>
  <c r="K95" i="3"/>
  <c r="Q95" i="3"/>
  <c r="U95" i="3"/>
  <c r="I96" i="3"/>
  <c r="L96" i="3"/>
  <c r="M96" i="3" s="1"/>
  <c r="O96" i="3"/>
  <c r="S96" i="3"/>
  <c r="W96" i="3"/>
  <c r="K97" i="3"/>
  <c r="Q97" i="3"/>
  <c r="U97" i="3"/>
  <c r="I98" i="3"/>
  <c r="L98" i="3"/>
  <c r="M98" i="3" s="1"/>
  <c r="O98" i="3"/>
  <c r="S98" i="3"/>
  <c r="W98" i="3"/>
  <c r="K99" i="3"/>
  <c r="Q99" i="3"/>
  <c r="U99" i="3"/>
  <c r="I100" i="3"/>
  <c r="L100" i="3"/>
  <c r="M100" i="3" s="1"/>
  <c r="O100" i="3"/>
  <c r="S100" i="3"/>
  <c r="W100" i="3"/>
  <c r="K101" i="3"/>
  <c r="Q101" i="3"/>
  <c r="U101" i="3"/>
  <c r="I102" i="3"/>
  <c r="L102" i="3"/>
  <c r="M102" i="3" s="1"/>
  <c r="O102" i="3"/>
  <c r="S102" i="3"/>
  <c r="W102" i="3"/>
  <c r="K66" i="3"/>
  <c r="Q66" i="3"/>
  <c r="U66" i="3"/>
  <c r="K68" i="3"/>
  <c r="Q68" i="3"/>
  <c r="U68" i="3"/>
  <c r="K70" i="3"/>
  <c r="Q70" i="3"/>
  <c r="U70" i="3"/>
  <c r="K72" i="3"/>
  <c r="Q72" i="3"/>
  <c r="U72" i="3"/>
  <c r="K74" i="3"/>
  <c r="Q74" i="3"/>
  <c r="U74" i="3"/>
  <c r="K76" i="3"/>
  <c r="Q76" i="3"/>
  <c r="U76" i="3"/>
  <c r="K78" i="3"/>
  <c r="Q78" i="3"/>
  <c r="U78" i="3"/>
  <c r="K80" i="3"/>
  <c r="Q80" i="3"/>
  <c r="U80" i="3"/>
  <c r="K82" i="3"/>
  <c r="Q82" i="3"/>
  <c r="U82" i="3"/>
  <c r="K84" i="3"/>
  <c r="Q84" i="3"/>
  <c r="U84" i="3"/>
  <c r="K86" i="3"/>
  <c r="Q86" i="3"/>
  <c r="U86" i="3"/>
  <c r="K88" i="3"/>
  <c r="Q88" i="3"/>
  <c r="U88" i="3"/>
  <c r="K90" i="3"/>
  <c r="Q90" i="3"/>
  <c r="U90" i="3"/>
  <c r="K92" i="3"/>
  <c r="Q92" i="3"/>
  <c r="U92" i="3"/>
  <c r="K94" i="3"/>
  <c r="Q94" i="3"/>
  <c r="U94" i="3"/>
  <c r="K96" i="3"/>
  <c r="Q96" i="3"/>
  <c r="U96" i="3"/>
  <c r="K98" i="3"/>
  <c r="Q98" i="3"/>
  <c r="U98" i="3"/>
  <c r="K100" i="3"/>
  <c r="Q100" i="3"/>
  <c r="U100" i="3"/>
  <c r="K102" i="3"/>
  <c r="Q102" i="3"/>
  <c r="U102" i="3"/>
  <c r="Y25" i="3"/>
  <c r="U25" i="3"/>
  <c r="S25" i="3"/>
  <c r="Q25" i="3"/>
  <c r="K25" i="3"/>
  <c r="I25" i="3"/>
  <c r="K13" i="3"/>
  <c r="Q13" i="3"/>
  <c r="U13" i="3"/>
  <c r="Y13" i="3"/>
  <c r="K15" i="3"/>
  <c r="Q15" i="3"/>
  <c r="U15" i="3"/>
  <c r="Y15" i="3"/>
  <c r="K17" i="3"/>
  <c r="Q17" i="3"/>
  <c r="U17" i="3"/>
  <c r="Y17" i="3"/>
  <c r="K19" i="3"/>
  <c r="Q19" i="3"/>
  <c r="U19" i="3"/>
  <c r="Y19" i="3"/>
  <c r="K21" i="3"/>
  <c r="Q21" i="3"/>
  <c r="U21" i="3"/>
  <c r="Y21" i="3"/>
  <c r="K23" i="3"/>
  <c r="Q23" i="3"/>
  <c r="U23" i="3"/>
  <c r="Y23" i="3"/>
  <c r="I13" i="3"/>
  <c r="L13" i="3"/>
  <c r="O13" i="3"/>
  <c r="S13" i="3"/>
  <c r="K14" i="3"/>
  <c r="Q14" i="3"/>
  <c r="U14" i="3"/>
  <c r="I15" i="3"/>
  <c r="L15" i="3"/>
  <c r="M15" i="3" s="1"/>
  <c r="O15" i="3"/>
  <c r="S15" i="3"/>
  <c r="K16" i="3"/>
  <c r="Q16" i="3"/>
  <c r="U16" i="3"/>
  <c r="I17" i="3"/>
  <c r="L17" i="3"/>
  <c r="M17" i="3" s="1"/>
  <c r="O17" i="3"/>
  <c r="S17" i="3"/>
  <c r="K18" i="3"/>
  <c r="Q18" i="3"/>
  <c r="U18" i="3"/>
  <c r="I19" i="3"/>
  <c r="L19" i="3"/>
  <c r="M19" i="3" s="1"/>
  <c r="O19" i="3"/>
  <c r="S19" i="3"/>
  <c r="K20" i="3"/>
  <c r="Q20" i="3"/>
  <c r="U20" i="3"/>
  <c r="I21" i="3"/>
  <c r="L21" i="3"/>
  <c r="M21" i="3" s="1"/>
  <c r="O21" i="3"/>
  <c r="S21" i="3"/>
  <c r="K22" i="3"/>
  <c r="Q22" i="3"/>
  <c r="U22" i="3"/>
  <c r="I23" i="3"/>
  <c r="L23" i="3"/>
  <c r="M23" i="3" s="1"/>
  <c r="O23" i="3"/>
  <c r="S23" i="3"/>
  <c r="K24" i="3"/>
  <c r="Q24" i="3"/>
  <c r="U24" i="3"/>
  <c r="O25" i="3" l="1"/>
  <c r="L103" i="3"/>
  <c r="M103" i="3" s="1"/>
  <c r="M33" i="3"/>
  <c r="L25" i="3"/>
  <c r="M25" i="3" s="1"/>
  <c r="M13" i="3"/>
  <c r="AB183" i="4" l="1"/>
  <c r="AA183" i="4"/>
  <c r="Z183" i="4"/>
  <c r="Y183" i="4"/>
  <c r="W183" i="4"/>
  <c r="U183" i="4"/>
  <c r="S183" i="4"/>
  <c r="R183" i="4"/>
  <c r="Q183" i="4"/>
  <c r="O183" i="4"/>
  <c r="N183" i="4"/>
  <c r="M183" i="4"/>
  <c r="I183" i="4"/>
  <c r="J183" i="4" s="1"/>
  <c r="G183" i="4"/>
  <c r="F183" i="4"/>
  <c r="AC182" i="4"/>
  <c r="K181" i="4"/>
  <c r="X181" i="4" s="1"/>
  <c r="J181" i="4"/>
  <c r="H181" i="4"/>
  <c r="T180" i="4"/>
  <c r="K180" i="4"/>
  <c r="AC180" i="4" s="1"/>
  <c r="J180" i="4"/>
  <c r="H180" i="4"/>
  <c r="K179" i="4"/>
  <c r="X179" i="4" s="1"/>
  <c r="J179" i="4"/>
  <c r="H179" i="4"/>
  <c r="X178" i="4"/>
  <c r="L178" i="4"/>
  <c r="K178" i="4"/>
  <c r="AC178" i="4" s="1"/>
  <c r="J178" i="4"/>
  <c r="H178" i="4"/>
  <c r="K177" i="4"/>
  <c r="K183" i="4" s="1"/>
  <c r="J177" i="4"/>
  <c r="H177" i="4"/>
  <c r="AB173" i="4"/>
  <c r="AA173" i="4"/>
  <c r="Z173" i="4"/>
  <c r="Y173" i="4"/>
  <c r="X173" i="4"/>
  <c r="W173" i="4"/>
  <c r="U173" i="4"/>
  <c r="S173" i="4"/>
  <c r="Q173" i="4"/>
  <c r="O173" i="4"/>
  <c r="M173" i="4"/>
  <c r="I173" i="4"/>
  <c r="G173" i="4"/>
  <c r="J173" i="4" s="1"/>
  <c r="F173" i="4"/>
  <c r="AC172" i="4"/>
  <c r="T171" i="4"/>
  <c r="P171" i="4"/>
  <c r="L171" i="4"/>
  <c r="K171" i="4"/>
  <c r="V171" i="4" s="1"/>
  <c r="J171" i="4"/>
  <c r="H171" i="4"/>
  <c r="K170" i="4"/>
  <c r="V170" i="4" s="1"/>
  <c r="J170" i="4"/>
  <c r="H170" i="4"/>
  <c r="T169" i="4"/>
  <c r="L169" i="4"/>
  <c r="K169" i="4"/>
  <c r="V169" i="4" s="1"/>
  <c r="J169" i="4"/>
  <c r="H169" i="4"/>
  <c r="P168" i="4"/>
  <c r="K168" i="4"/>
  <c r="V168" i="4" s="1"/>
  <c r="J168" i="4"/>
  <c r="H168" i="4"/>
  <c r="T167" i="4"/>
  <c r="P167" i="4"/>
  <c r="L167" i="4"/>
  <c r="K167" i="4"/>
  <c r="V167" i="4" s="1"/>
  <c r="J167" i="4"/>
  <c r="H167" i="4"/>
  <c r="K166" i="4"/>
  <c r="V166" i="4" s="1"/>
  <c r="J166" i="4"/>
  <c r="H166" i="4"/>
  <c r="T165" i="4"/>
  <c r="L165" i="4"/>
  <c r="K165" i="4"/>
  <c r="P165" i="4" s="1"/>
  <c r="J165" i="4"/>
  <c r="H165" i="4"/>
  <c r="AB161" i="4"/>
  <c r="AA161" i="4"/>
  <c r="Z161" i="4"/>
  <c r="Y161" i="4"/>
  <c r="X161" i="4"/>
  <c r="W161" i="4"/>
  <c r="U161" i="4"/>
  <c r="S161" i="4"/>
  <c r="Q161" i="4"/>
  <c r="O161" i="4"/>
  <c r="M161" i="4"/>
  <c r="I161" i="4"/>
  <c r="G161" i="4"/>
  <c r="H161" i="4" s="1"/>
  <c r="F161" i="4"/>
  <c r="AC160" i="4"/>
  <c r="K159" i="4"/>
  <c r="AC159" i="4" s="1"/>
  <c r="J159" i="4"/>
  <c r="H159" i="4"/>
  <c r="K158" i="4"/>
  <c r="AC158" i="4" s="1"/>
  <c r="J158" i="4"/>
  <c r="H158" i="4"/>
  <c r="K157" i="4"/>
  <c r="AC157" i="4" s="1"/>
  <c r="J157" i="4"/>
  <c r="H157" i="4"/>
  <c r="K156" i="4"/>
  <c r="AC156" i="4" s="1"/>
  <c r="J156" i="4"/>
  <c r="H156" i="4"/>
  <c r="K155" i="4"/>
  <c r="AC155" i="4" s="1"/>
  <c r="J155" i="4"/>
  <c r="H155" i="4"/>
  <c r="AA151" i="4"/>
  <c r="Y151" i="4"/>
  <c r="W151" i="4"/>
  <c r="U151" i="4"/>
  <c r="S151" i="4"/>
  <c r="Q151" i="4"/>
  <c r="O151" i="4"/>
  <c r="M151" i="4"/>
  <c r="J151" i="4"/>
  <c r="I151" i="4"/>
  <c r="G151" i="4"/>
  <c r="F151" i="4"/>
  <c r="AC150" i="4"/>
  <c r="K149" i="4"/>
  <c r="AB149" i="4" s="1"/>
  <c r="J149" i="4"/>
  <c r="H149" i="4"/>
  <c r="AB148" i="4"/>
  <c r="T148" i="4"/>
  <c r="L148" i="4"/>
  <c r="K148" i="4"/>
  <c r="AC148" i="4" s="1"/>
  <c r="J148" i="4"/>
  <c r="H148" i="4"/>
  <c r="K147" i="4"/>
  <c r="AB147" i="4" s="1"/>
  <c r="J147" i="4"/>
  <c r="H147" i="4"/>
  <c r="K146" i="4"/>
  <c r="AC146" i="4" s="1"/>
  <c r="J146" i="4"/>
  <c r="H146" i="4"/>
  <c r="K145" i="4"/>
  <c r="AB145" i="4" s="1"/>
  <c r="J145" i="4"/>
  <c r="H145" i="4"/>
  <c r="AB144" i="4"/>
  <c r="T144" i="4"/>
  <c r="P144" i="4"/>
  <c r="L144" i="4"/>
  <c r="K144" i="4"/>
  <c r="J144" i="4"/>
  <c r="H144" i="4"/>
  <c r="AA138" i="4"/>
  <c r="Y138" i="4"/>
  <c r="W138" i="4"/>
  <c r="U138" i="4"/>
  <c r="S138" i="4"/>
  <c r="Q138" i="4"/>
  <c r="O138" i="4"/>
  <c r="M138" i="4"/>
  <c r="I138" i="4"/>
  <c r="J138" i="4" s="1"/>
  <c r="G138" i="4"/>
  <c r="F138" i="4"/>
  <c r="AC137" i="4"/>
  <c r="AB136" i="4"/>
  <c r="T136" i="4"/>
  <c r="P136" i="4"/>
  <c r="L136" i="4"/>
  <c r="K136" i="4"/>
  <c r="AC136" i="4" s="1"/>
  <c r="J136" i="4"/>
  <c r="H136" i="4"/>
  <c r="K135" i="4"/>
  <c r="AB135" i="4" s="1"/>
  <c r="J135" i="4"/>
  <c r="H135" i="4"/>
  <c r="P134" i="4"/>
  <c r="K134" i="4"/>
  <c r="AC134" i="4" s="1"/>
  <c r="J134" i="4"/>
  <c r="H134" i="4"/>
  <c r="K133" i="4"/>
  <c r="AB133" i="4" s="1"/>
  <c r="J133" i="4"/>
  <c r="H133" i="4"/>
  <c r="AB132" i="4"/>
  <c r="T132" i="4"/>
  <c r="L132" i="4"/>
  <c r="K132" i="4"/>
  <c r="AC132" i="4" s="1"/>
  <c r="J132" i="4"/>
  <c r="H132" i="4"/>
  <c r="AA128" i="4"/>
  <c r="Y128" i="4"/>
  <c r="W128" i="4"/>
  <c r="U128" i="4"/>
  <c r="S128" i="4"/>
  <c r="Q128" i="4"/>
  <c r="O128" i="4"/>
  <c r="M128" i="4"/>
  <c r="I128" i="4"/>
  <c r="J128" i="4" s="1"/>
  <c r="G128" i="4"/>
  <c r="F128" i="4"/>
  <c r="AC127" i="4"/>
  <c r="AB126" i="4"/>
  <c r="T126" i="4"/>
  <c r="L126" i="4"/>
  <c r="K126" i="4"/>
  <c r="AC126" i="4" s="1"/>
  <c r="J126" i="4"/>
  <c r="H126" i="4"/>
  <c r="K125" i="4"/>
  <c r="AB125" i="4" s="1"/>
  <c r="J125" i="4"/>
  <c r="H125" i="4"/>
  <c r="K124" i="4"/>
  <c r="AC124" i="4" s="1"/>
  <c r="J124" i="4"/>
  <c r="H124" i="4"/>
  <c r="K123" i="4"/>
  <c r="AB123" i="4" s="1"/>
  <c r="J123" i="4"/>
  <c r="H123" i="4"/>
  <c r="AB122" i="4"/>
  <c r="T122" i="4"/>
  <c r="P122" i="4"/>
  <c r="L122" i="4"/>
  <c r="K122" i="4"/>
  <c r="AC122" i="4" s="1"/>
  <c r="J122" i="4"/>
  <c r="H122" i="4"/>
  <c r="AA118" i="4"/>
  <c r="Y118" i="4"/>
  <c r="W118" i="4"/>
  <c r="U118" i="4"/>
  <c r="S118" i="4"/>
  <c r="Q118" i="4"/>
  <c r="O118" i="4"/>
  <c r="M118" i="4"/>
  <c r="I118" i="4"/>
  <c r="J118" i="4" s="1"/>
  <c r="G118" i="4"/>
  <c r="F118" i="4"/>
  <c r="AC117" i="4"/>
  <c r="AB116" i="4"/>
  <c r="T116" i="4"/>
  <c r="P116" i="4"/>
  <c r="L116" i="4"/>
  <c r="K116" i="4"/>
  <c r="AC116" i="4" s="1"/>
  <c r="J116" i="4"/>
  <c r="H116" i="4"/>
  <c r="K115" i="4"/>
  <c r="AB115" i="4" s="1"/>
  <c r="J115" i="4"/>
  <c r="H115" i="4"/>
  <c r="P114" i="4"/>
  <c r="K114" i="4"/>
  <c r="AC114" i="4" s="1"/>
  <c r="J114" i="4"/>
  <c r="H114" i="4"/>
  <c r="K113" i="4"/>
  <c r="AB113" i="4" s="1"/>
  <c r="J113" i="4"/>
  <c r="H113" i="4"/>
  <c r="AA109" i="4"/>
  <c r="Y109" i="4"/>
  <c r="W109" i="4"/>
  <c r="U109" i="4"/>
  <c r="S109" i="4"/>
  <c r="Q109" i="4"/>
  <c r="O109" i="4"/>
  <c r="M109" i="4"/>
  <c r="J109" i="4"/>
  <c r="I109" i="4"/>
  <c r="G109" i="4"/>
  <c r="F109" i="4"/>
  <c r="AC108" i="4"/>
  <c r="K107" i="4"/>
  <c r="AB107" i="4" s="1"/>
  <c r="J107" i="4"/>
  <c r="H107" i="4"/>
  <c r="AB106" i="4"/>
  <c r="T106" i="4"/>
  <c r="L106" i="4"/>
  <c r="K106" i="4"/>
  <c r="AC106" i="4" s="1"/>
  <c r="J106" i="4"/>
  <c r="H106" i="4"/>
  <c r="K105" i="4"/>
  <c r="J105" i="4"/>
  <c r="H105" i="4"/>
  <c r="K104" i="4"/>
  <c r="AC104" i="4" s="1"/>
  <c r="J104" i="4"/>
  <c r="H104" i="4"/>
  <c r="K103" i="4"/>
  <c r="J103" i="4"/>
  <c r="H103" i="4"/>
  <c r="AA99" i="4"/>
  <c r="Y99" i="4"/>
  <c r="W99" i="4"/>
  <c r="U99" i="4"/>
  <c r="S99" i="4"/>
  <c r="Q99" i="4"/>
  <c r="O99" i="4"/>
  <c r="M99" i="4"/>
  <c r="I99" i="4"/>
  <c r="G99" i="4"/>
  <c r="J99" i="4" s="1"/>
  <c r="F99" i="4"/>
  <c r="AD98" i="4"/>
  <c r="V97" i="4"/>
  <c r="K97" i="4"/>
  <c r="AD97" i="4" s="1"/>
  <c r="J97" i="4"/>
  <c r="H97" i="4"/>
  <c r="P96" i="4"/>
  <c r="K96" i="4"/>
  <c r="AD96" i="4" s="1"/>
  <c r="J96" i="4"/>
  <c r="H96" i="4"/>
  <c r="V95" i="4"/>
  <c r="L95" i="4"/>
  <c r="K95" i="4"/>
  <c r="P95" i="4" s="1"/>
  <c r="J95" i="4"/>
  <c r="H95" i="4"/>
  <c r="K94" i="4"/>
  <c r="K99" i="4" s="1"/>
  <c r="AD99" i="4" s="1"/>
  <c r="J94" i="4"/>
  <c r="H94" i="4"/>
  <c r="AA90" i="4"/>
  <c r="Y90" i="4"/>
  <c r="W90" i="4"/>
  <c r="U90" i="4"/>
  <c r="S90" i="4"/>
  <c r="Q90" i="4"/>
  <c r="O90" i="4"/>
  <c r="M90" i="4"/>
  <c r="I90" i="4"/>
  <c r="J90" i="4" s="1"/>
  <c r="G90" i="4"/>
  <c r="F90" i="4"/>
  <c r="H90" i="4" s="1"/>
  <c r="AC89" i="4"/>
  <c r="K88" i="4"/>
  <c r="AB88" i="4" s="1"/>
  <c r="J88" i="4"/>
  <c r="H88" i="4"/>
  <c r="K87" i="4"/>
  <c r="AC87" i="4" s="1"/>
  <c r="J87" i="4"/>
  <c r="H87" i="4"/>
  <c r="K86" i="4"/>
  <c r="AB86" i="4" s="1"/>
  <c r="J86" i="4"/>
  <c r="H86" i="4"/>
  <c r="AB85" i="4"/>
  <c r="T85" i="4"/>
  <c r="L85" i="4"/>
  <c r="K85" i="4"/>
  <c r="P85" i="4" s="1"/>
  <c r="J85" i="4"/>
  <c r="H85" i="4"/>
  <c r="AA81" i="4"/>
  <c r="Y81" i="4"/>
  <c r="W81" i="4"/>
  <c r="U81" i="4"/>
  <c r="S81" i="4"/>
  <c r="Q81" i="4"/>
  <c r="O81" i="4"/>
  <c r="M81" i="4"/>
  <c r="I81" i="4"/>
  <c r="G81" i="4"/>
  <c r="J81" i="4" s="1"/>
  <c r="F81" i="4"/>
  <c r="AB79" i="4"/>
  <c r="T79" i="4"/>
  <c r="L79" i="4"/>
  <c r="K79" i="4"/>
  <c r="AC79" i="4" s="1"/>
  <c r="J79" i="4"/>
  <c r="H79" i="4"/>
  <c r="AC78" i="4"/>
  <c r="K78" i="4"/>
  <c r="K77" i="4"/>
  <c r="AB77" i="4" s="1"/>
  <c r="J77" i="4"/>
  <c r="H77" i="4"/>
  <c r="K76" i="4"/>
  <c r="AC76" i="4" s="1"/>
  <c r="J76" i="4"/>
  <c r="H76" i="4"/>
  <c r="K75" i="4"/>
  <c r="AB75" i="4" s="1"/>
  <c r="J75" i="4"/>
  <c r="H75" i="4"/>
  <c r="AB74" i="4"/>
  <c r="T74" i="4"/>
  <c r="L74" i="4"/>
  <c r="K74" i="4"/>
  <c r="AC74" i="4" s="1"/>
  <c r="J74" i="4"/>
  <c r="H74" i="4"/>
  <c r="K73" i="4"/>
  <c r="J73" i="4"/>
  <c r="H73" i="4"/>
  <c r="AA67" i="4"/>
  <c r="Y67" i="4"/>
  <c r="W67" i="4"/>
  <c r="U67" i="4"/>
  <c r="S67" i="4"/>
  <c r="Q67" i="4"/>
  <c r="O67" i="4"/>
  <c r="M67" i="4"/>
  <c r="I67" i="4"/>
  <c r="J67" i="4" s="1"/>
  <c r="G67" i="4"/>
  <c r="F67" i="4"/>
  <c r="H67" i="4" s="1"/>
  <c r="AC66" i="4"/>
  <c r="K65" i="4"/>
  <c r="AB65" i="4" s="1"/>
  <c r="J65" i="4"/>
  <c r="H65" i="4"/>
  <c r="P64" i="4"/>
  <c r="K64" i="4"/>
  <c r="AC64" i="4" s="1"/>
  <c r="J64" i="4"/>
  <c r="H64" i="4"/>
  <c r="K63" i="4"/>
  <c r="AB63" i="4" s="1"/>
  <c r="J63" i="4"/>
  <c r="H63" i="4"/>
  <c r="AB62" i="4"/>
  <c r="T62" i="4"/>
  <c r="P62" i="4"/>
  <c r="L62" i="4"/>
  <c r="K62" i="4"/>
  <c r="AC62" i="4" s="1"/>
  <c r="J62" i="4"/>
  <c r="H62" i="4"/>
  <c r="K61" i="4"/>
  <c r="AB61" i="4" s="1"/>
  <c r="J61" i="4"/>
  <c r="H61" i="4"/>
  <c r="K60" i="4"/>
  <c r="K67" i="4" s="1"/>
  <c r="J60" i="4"/>
  <c r="H60" i="4"/>
  <c r="AA56" i="4"/>
  <c r="Y56" i="4"/>
  <c r="W56" i="4"/>
  <c r="U56" i="4"/>
  <c r="S56" i="4"/>
  <c r="Q56" i="4"/>
  <c r="O56" i="4"/>
  <c r="M56" i="4"/>
  <c r="I56" i="4"/>
  <c r="G56" i="4"/>
  <c r="H56" i="4" s="1"/>
  <c r="F56" i="4"/>
  <c r="AD55" i="4"/>
  <c r="K54" i="4"/>
  <c r="AD54" i="4" s="1"/>
  <c r="J54" i="4"/>
  <c r="H54" i="4"/>
  <c r="K53" i="4"/>
  <c r="AB53" i="4" s="1"/>
  <c r="J53" i="4"/>
  <c r="H53" i="4"/>
  <c r="AB52" i="4"/>
  <c r="T52" i="4"/>
  <c r="L52" i="4"/>
  <c r="K52" i="4"/>
  <c r="AD52" i="4" s="1"/>
  <c r="J52" i="4"/>
  <c r="H52" i="4"/>
  <c r="K51" i="4"/>
  <c r="AB51" i="4" s="1"/>
  <c r="J51" i="4"/>
  <c r="H51" i="4"/>
  <c r="P50" i="4"/>
  <c r="K50" i="4"/>
  <c r="AD50" i="4" s="1"/>
  <c r="J50" i="4"/>
  <c r="H50" i="4"/>
  <c r="AA46" i="4"/>
  <c r="Y46" i="4"/>
  <c r="W46" i="4"/>
  <c r="U46" i="4"/>
  <c r="S46" i="4"/>
  <c r="Q46" i="4"/>
  <c r="O46" i="4"/>
  <c r="M46" i="4"/>
  <c r="I46" i="4"/>
  <c r="G46" i="4"/>
  <c r="H46" i="4" s="1"/>
  <c r="F46" i="4"/>
  <c r="AD45" i="4"/>
  <c r="P44" i="4"/>
  <c r="K44" i="4"/>
  <c r="AD44" i="4" s="1"/>
  <c r="J44" i="4"/>
  <c r="H44" i="4"/>
  <c r="K43" i="4"/>
  <c r="AB43" i="4" s="1"/>
  <c r="J43" i="4"/>
  <c r="H43" i="4"/>
  <c r="AB42" i="4"/>
  <c r="T42" i="4"/>
  <c r="P42" i="4"/>
  <c r="L42" i="4"/>
  <c r="K42" i="4"/>
  <c r="AD42" i="4" s="1"/>
  <c r="J42" i="4"/>
  <c r="H42" i="4"/>
  <c r="K41" i="4"/>
  <c r="AB41" i="4" s="1"/>
  <c r="J41" i="4"/>
  <c r="H41" i="4"/>
  <c r="K40" i="4"/>
  <c r="AD40" i="4" s="1"/>
  <c r="J40" i="4"/>
  <c r="H40" i="4"/>
  <c r="AA36" i="4"/>
  <c r="Y36" i="4"/>
  <c r="W36" i="4"/>
  <c r="U36" i="4"/>
  <c r="S36" i="4"/>
  <c r="Q36" i="4"/>
  <c r="O36" i="4"/>
  <c r="M36" i="4"/>
  <c r="I36" i="4"/>
  <c r="G36" i="4"/>
  <c r="H36" i="4" s="1"/>
  <c r="F36" i="4"/>
  <c r="AD35" i="4"/>
  <c r="K34" i="4"/>
  <c r="AD34" i="4" s="1"/>
  <c r="J34" i="4"/>
  <c r="H34" i="4"/>
  <c r="K33" i="4"/>
  <c r="AB33" i="4" s="1"/>
  <c r="J33" i="4"/>
  <c r="H33" i="4"/>
  <c r="AB32" i="4"/>
  <c r="T32" i="4"/>
  <c r="L32" i="4"/>
  <c r="K32" i="4"/>
  <c r="AD32" i="4" s="1"/>
  <c r="J32" i="4"/>
  <c r="H32" i="4"/>
  <c r="K31" i="4"/>
  <c r="AB31" i="4" s="1"/>
  <c r="J31" i="4"/>
  <c r="H31" i="4"/>
  <c r="P30" i="4"/>
  <c r="K30" i="4"/>
  <c r="AD30" i="4" s="1"/>
  <c r="J30" i="4"/>
  <c r="H30" i="4"/>
  <c r="Y26" i="4"/>
  <c r="W26" i="4"/>
  <c r="U26" i="4"/>
  <c r="S26" i="4"/>
  <c r="Q26" i="4"/>
  <c r="O26" i="4"/>
  <c r="M26" i="4"/>
  <c r="K26" i="4"/>
  <c r="G26" i="4"/>
  <c r="E26" i="4"/>
  <c r="F26" i="4" s="1"/>
  <c r="D26" i="4"/>
  <c r="I25" i="4"/>
  <c r="Z25" i="4" s="1"/>
  <c r="H25" i="4"/>
  <c r="F25" i="4"/>
  <c r="I24" i="4"/>
  <c r="AB24" i="4" s="1"/>
  <c r="H24" i="4"/>
  <c r="F24" i="4"/>
  <c r="I23" i="4"/>
  <c r="Z23" i="4" s="1"/>
  <c r="H23" i="4"/>
  <c r="F23" i="4"/>
  <c r="Z22" i="4"/>
  <c r="R22" i="4"/>
  <c r="J22" i="4"/>
  <c r="I22" i="4"/>
  <c r="AB22" i="4" s="1"/>
  <c r="H22" i="4"/>
  <c r="F22" i="4"/>
  <c r="I21" i="4"/>
  <c r="Z21" i="4" s="1"/>
  <c r="H21" i="4"/>
  <c r="F21" i="4"/>
  <c r="N20" i="4"/>
  <c r="I20" i="4"/>
  <c r="AB20" i="4" s="1"/>
  <c r="H20" i="4"/>
  <c r="F20" i="4"/>
  <c r="I19" i="4"/>
  <c r="Z19" i="4" s="1"/>
  <c r="H19" i="4"/>
  <c r="F19" i="4"/>
  <c r="Z18" i="4"/>
  <c r="R18" i="4"/>
  <c r="N18" i="4"/>
  <c r="J18" i="4"/>
  <c r="I18" i="4"/>
  <c r="AB18" i="4" s="1"/>
  <c r="H18" i="4"/>
  <c r="F18" i="4"/>
  <c r="I17" i="4"/>
  <c r="Z17" i="4" s="1"/>
  <c r="H17" i="4"/>
  <c r="F17" i="4"/>
  <c r="I16" i="4"/>
  <c r="AB16" i="4" s="1"/>
  <c r="H16" i="4"/>
  <c r="F16" i="4"/>
  <c r="I15" i="4"/>
  <c r="Z15" i="4" s="1"/>
  <c r="H15" i="4"/>
  <c r="F15" i="4"/>
  <c r="Z14" i="4"/>
  <c r="R14" i="4"/>
  <c r="J14" i="4"/>
  <c r="I14" i="4"/>
  <c r="AB14" i="4" s="1"/>
  <c r="H14" i="4"/>
  <c r="F14" i="4"/>
  <c r="I13" i="4"/>
  <c r="Z13" i="4" s="1"/>
  <c r="H13" i="4"/>
  <c r="F13" i="4"/>
  <c r="N12" i="4"/>
  <c r="I12" i="4"/>
  <c r="AB12" i="4" s="1"/>
  <c r="H12" i="4"/>
  <c r="F12" i="4"/>
  <c r="I11" i="4"/>
  <c r="Z11" i="4" s="1"/>
  <c r="H11" i="4"/>
  <c r="F11" i="4"/>
  <c r="V12" i="4" l="1"/>
  <c r="N16" i="4"/>
  <c r="V20" i="4"/>
  <c r="N24" i="4"/>
  <c r="X30" i="4"/>
  <c r="P34" i="4"/>
  <c r="P40" i="4"/>
  <c r="X44" i="4"/>
  <c r="X50" i="4"/>
  <c r="P54" i="4"/>
  <c r="P60" i="4"/>
  <c r="X64" i="4"/>
  <c r="K81" i="4"/>
  <c r="P76" i="4"/>
  <c r="P87" i="4"/>
  <c r="X96" i="4"/>
  <c r="P104" i="4"/>
  <c r="X114" i="4"/>
  <c r="P124" i="4"/>
  <c r="X134" i="4"/>
  <c r="P146" i="4"/>
  <c r="P166" i="4"/>
  <c r="AC168" i="4"/>
  <c r="P170" i="4"/>
  <c r="J12" i="4"/>
  <c r="Z12" i="4"/>
  <c r="N14" i="4"/>
  <c r="R16" i="4"/>
  <c r="V18" i="4"/>
  <c r="J20" i="4"/>
  <c r="Z20" i="4"/>
  <c r="N22" i="4"/>
  <c r="R24" i="4"/>
  <c r="H26" i="4"/>
  <c r="L30" i="4"/>
  <c r="AB30" i="4"/>
  <c r="P32" i="4"/>
  <c r="T34" i="4"/>
  <c r="T40" i="4"/>
  <c r="X42" i="4"/>
  <c r="L44" i="4"/>
  <c r="AB44" i="4"/>
  <c r="J46" i="4"/>
  <c r="L50" i="4"/>
  <c r="AB50" i="4"/>
  <c r="P52" i="4"/>
  <c r="T54" i="4"/>
  <c r="T60" i="4"/>
  <c r="X62" i="4"/>
  <c r="L64" i="4"/>
  <c r="AB64" i="4"/>
  <c r="P74" i="4"/>
  <c r="T76" i="4"/>
  <c r="P79" i="4"/>
  <c r="H81" i="4"/>
  <c r="T87" i="4"/>
  <c r="AD95" i="4"/>
  <c r="L96" i="4"/>
  <c r="AB96" i="4"/>
  <c r="N97" i="4"/>
  <c r="H99" i="4"/>
  <c r="T104" i="4"/>
  <c r="X106" i="4"/>
  <c r="L114" i="4"/>
  <c r="AB114" i="4"/>
  <c r="T124" i="4"/>
  <c r="X126" i="4"/>
  <c r="H128" i="4"/>
  <c r="X132" i="4"/>
  <c r="L134" i="4"/>
  <c r="AB134" i="4"/>
  <c r="T146" i="4"/>
  <c r="X148" i="4"/>
  <c r="J161" i="4"/>
  <c r="T166" i="4"/>
  <c r="AC167" i="4"/>
  <c r="L168" i="4"/>
  <c r="P169" i="4"/>
  <c r="T170" i="4"/>
  <c r="AC171" i="4"/>
  <c r="T178" i="4"/>
  <c r="L180" i="4"/>
  <c r="V16" i="4"/>
  <c r="V24" i="4"/>
  <c r="X34" i="4"/>
  <c r="X40" i="4"/>
  <c r="X54" i="4"/>
  <c r="X60" i="4"/>
  <c r="X76" i="4"/>
  <c r="X87" i="4"/>
  <c r="X104" i="4"/>
  <c r="X124" i="4"/>
  <c r="X146" i="4"/>
  <c r="AC166" i="4"/>
  <c r="AC170" i="4"/>
  <c r="R12" i="4"/>
  <c r="V14" i="4"/>
  <c r="J16" i="4"/>
  <c r="Z16" i="4"/>
  <c r="R20" i="4"/>
  <c r="V22" i="4"/>
  <c r="J24" i="4"/>
  <c r="Z24" i="4"/>
  <c r="T30" i="4"/>
  <c r="X32" i="4"/>
  <c r="L34" i="4"/>
  <c r="AB34" i="4"/>
  <c r="J36" i="4"/>
  <c r="L40" i="4"/>
  <c r="AB40" i="4"/>
  <c r="T44" i="4"/>
  <c r="T50" i="4"/>
  <c r="X52" i="4"/>
  <c r="L54" i="4"/>
  <c r="AB54" i="4"/>
  <c r="J56" i="4"/>
  <c r="L60" i="4"/>
  <c r="AB60" i="4"/>
  <c r="T64" i="4"/>
  <c r="X74" i="4"/>
  <c r="L76" i="4"/>
  <c r="AB76" i="4"/>
  <c r="X79" i="4"/>
  <c r="K90" i="4"/>
  <c r="X90" i="4" s="1"/>
  <c r="X85" i="4"/>
  <c r="L87" i="4"/>
  <c r="AB87" i="4"/>
  <c r="T96" i="4"/>
  <c r="L104" i="4"/>
  <c r="AB104" i="4"/>
  <c r="P106" i="4"/>
  <c r="H109" i="4"/>
  <c r="T114" i="4"/>
  <c r="X116" i="4"/>
  <c r="H118" i="4"/>
  <c r="X122" i="4"/>
  <c r="L124" i="4"/>
  <c r="AB124" i="4"/>
  <c r="P126" i="4"/>
  <c r="P132" i="4"/>
  <c r="T134" i="4"/>
  <c r="X136" i="4"/>
  <c r="H138" i="4"/>
  <c r="K151" i="4"/>
  <c r="X151" i="4" s="1"/>
  <c r="X144" i="4"/>
  <c r="L146" i="4"/>
  <c r="AB146" i="4"/>
  <c r="P148" i="4"/>
  <c r="H151" i="4"/>
  <c r="K173" i="4"/>
  <c r="AC165" i="4"/>
  <c r="L166" i="4"/>
  <c r="T168" i="4"/>
  <c r="AC169" i="4"/>
  <c r="L170" i="4"/>
  <c r="H173" i="4"/>
  <c r="X180" i="4"/>
  <c r="Z90" i="4"/>
  <c r="R90" i="4"/>
  <c r="AC67" i="4"/>
  <c r="AB67" i="4"/>
  <c r="Z67" i="4"/>
  <c r="X67" i="4"/>
  <c r="V67" i="4"/>
  <c r="T67" i="4"/>
  <c r="R67" i="4"/>
  <c r="P67" i="4"/>
  <c r="N67" i="4"/>
  <c r="L67" i="4"/>
  <c r="AB81" i="4"/>
  <c r="Z81" i="4"/>
  <c r="X81" i="4"/>
  <c r="V81" i="4"/>
  <c r="T81" i="4"/>
  <c r="R81" i="4"/>
  <c r="P81" i="4"/>
  <c r="N81" i="4"/>
  <c r="L81" i="4"/>
  <c r="K109" i="4"/>
  <c r="AB103" i="4"/>
  <c r="X103" i="4"/>
  <c r="T103" i="4"/>
  <c r="P103" i="4"/>
  <c r="L103" i="4"/>
  <c r="AB105" i="4"/>
  <c r="X105" i="4"/>
  <c r="T105" i="4"/>
  <c r="P105" i="4"/>
  <c r="L105" i="4"/>
  <c r="Z151" i="4"/>
  <c r="R151" i="4"/>
  <c r="AC173" i="4"/>
  <c r="V173" i="4"/>
  <c r="T173" i="4"/>
  <c r="R173" i="4"/>
  <c r="P173" i="4"/>
  <c r="N173" i="4"/>
  <c r="L173" i="4"/>
  <c r="L11" i="4"/>
  <c r="P11" i="4"/>
  <c r="T11" i="4"/>
  <c r="X11" i="4"/>
  <c r="AB11" i="4"/>
  <c r="L13" i="4"/>
  <c r="P13" i="4"/>
  <c r="T13" i="4"/>
  <c r="X13" i="4"/>
  <c r="AB13" i="4"/>
  <c r="L15" i="4"/>
  <c r="P15" i="4"/>
  <c r="T15" i="4"/>
  <c r="X15" i="4"/>
  <c r="AB15" i="4"/>
  <c r="L17" i="4"/>
  <c r="P17" i="4"/>
  <c r="T17" i="4"/>
  <c r="X17" i="4"/>
  <c r="AB17" i="4"/>
  <c r="L19" i="4"/>
  <c r="P19" i="4"/>
  <c r="T19" i="4"/>
  <c r="X19" i="4"/>
  <c r="AB19" i="4"/>
  <c r="L21" i="4"/>
  <c r="P21" i="4"/>
  <c r="T21" i="4"/>
  <c r="X21" i="4"/>
  <c r="AB21" i="4"/>
  <c r="L23" i="4"/>
  <c r="P23" i="4"/>
  <c r="T23" i="4"/>
  <c r="X23" i="4"/>
  <c r="AB23" i="4"/>
  <c r="L25" i="4"/>
  <c r="P25" i="4"/>
  <c r="T25" i="4"/>
  <c r="X25" i="4"/>
  <c r="AB25" i="4"/>
  <c r="I26" i="4"/>
  <c r="N26" i="4" s="1"/>
  <c r="N31" i="4"/>
  <c r="R31" i="4"/>
  <c r="V31" i="4"/>
  <c r="Z31" i="4"/>
  <c r="AD31" i="4"/>
  <c r="N33" i="4"/>
  <c r="R33" i="4"/>
  <c r="V33" i="4"/>
  <c r="Z33" i="4"/>
  <c r="AD33" i="4"/>
  <c r="K36" i="4"/>
  <c r="N41" i="4"/>
  <c r="R41" i="4"/>
  <c r="V41" i="4"/>
  <c r="Z41" i="4"/>
  <c r="AD41" i="4"/>
  <c r="N43" i="4"/>
  <c r="R43" i="4"/>
  <c r="V43" i="4"/>
  <c r="Z43" i="4"/>
  <c r="AD43" i="4"/>
  <c r="K46" i="4"/>
  <c r="P46" i="4" s="1"/>
  <c r="N51" i="4"/>
  <c r="R51" i="4"/>
  <c r="V51" i="4"/>
  <c r="Z51" i="4"/>
  <c r="AD51" i="4"/>
  <c r="N53" i="4"/>
  <c r="R53" i="4"/>
  <c r="V53" i="4"/>
  <c r="Z53" i="4"/>
  <c r="AD53" i="4"/>
  <c r="K56" i="4"/>
  <c r="N61" i="4"/>
  <c r="R61" i="4"/>
  <c r="V61" i="4"/>
  <c r="Z61" i="4"/>
  <c r="AC61" i="4"/>
  <c r="N63" i="4"/>
  <c r="R63" i="4"/>
  <c r="V63" i="4"/>
  <c r="Z63" i="4"/>
  <c r="AC63" i="4"/>
  <c r="N65" i="4"/>
  <c r="R65" i="4"/>
  <c r="V65" i="4"/>
  <c r="Z65" i="4"/>
  <c r="AC65" i="4"/>
  <c r="N73" i="4"/>
  <c r="R73" i="4"/>
  <c r="V73" i="4"/>
  <c r="Z73" i="4"/>
  <c r="AC73" i="4"/>
  <c r="N75" i="4"/>
  <c r="R75" i="4"/>
  <c r="V75" i="4"/>
  <c r="Z75" i="4"/>
  <c r="AC75" i="4"/>
  <c r="N77" i="4"/>
  <c r="R77" i="4"/>
  <c r="V77" i="4"/>
  <c r="Z77" i="4"/>
  <c r="AC77" i="4"/>
  <c r="N86" i="4"/>
  <c r="R86" i="4"/>
  <c r="V86" i="4"/>
  <c r="Z86" i="4"/>
  <c r="AC86" i="4"/>
  <c r="N88" i="4"/>
  <c r="R88" i="4"/>
  <c r="V88" i="4"/>
  <c r="Z88" i="4"/>
  <c r="AC88" i="4"/>
  <c r="N94" i="4"/>
  <c r="R94" i="4"/>
  <c r="V94" i="4"/>
  <c r="Z94" i="4"/>
  <c r="AD94" i="4"/>
  <c r="R103" i="4"/>
  <c r="Z103" i="4"/>
  <c r="R105" i="4"/>
  <c r="Z105" i="4"/>
  <c r="G185" i="4"/>
  <c r="Q185" i="4"/>
  <c r="S185" i="4"/>
  <c r="W185" i="4"/>
  <c r="AB95" i="4"/>
  <c r="X95" i="4"/>
  <c r="T95" i="4"/>
  <c r="AB97" i="4"/>
  <c r="X97" i="4"/>
  <c r="T97" i="4"/>
  <c r="P97" i="4"/>
  <c r="L97" i="4"/>
  <c r="AC183" i="4"/>
  <c r="X183" i="4"/>
  <c r="V183" i="4"/>
  <c r="T183" i="4"/>
  <c r="P183" i="4"/>
  <c r="L183" i="4"/>
  <c r="J11" i="4"/>
  <c r="N11" i="4"/>
  <c r="R11" i="4"/>
  <c r="V11" i="4"/>
  <c r="L12" i="4"/>
  <c r="P12" i="4"/>
  <c r="T12" i="4"/>
  <c r="X12" i="4"/>
  <c r="J13" i="4"/>
  <c r="N13" i="4"/>
  <c r="R13" i="4"/>
  <c r="V13" i="4"/>
  <c r="L14" i="4"/>
  <c r="P14" i="4"/>
  <c r="T14" i="4"/>
  <c r="X14" i="4"/>
  <c r="J15" i="4"/>
  <c r="N15" i="4"/>
  <c r="R15" i="4"/>
  <c r="V15" i="4"/>
  <c r="L16" i="4"/>
  <c r="P16" i="4"/>
  <c r="T16" i="4"/>
  <c r="X16" i="4"/>
  <c r="J17" i="4"/>
  <c r="N17" i="4"/>
  <c r="R17" i="4"/>
  <c r="V17" i="4"/>
  <c r="L18" i="4"/>
  <c r="P18" i="4"/>
  <c r="T18" i="4"/>
  <c r="X18" i="4"/>
  <c r="J19" i="4"/>
  <c r="N19" i="4"/>
  <c r="R19" i="4"/>
  <c r="V19" i="4"/>
  <c r="L20" i="4"/>
  <c r="P20" i="4"/>
  <c r="T20" i="4"/>
  <c r="X20" i="4"/>
  <c r="J21" i="4"/>
  <c r="N21" i="4"/>
  <c r="R21" i="4"/>
  <c r="V21" i="4"/>
  <c r="L22" i="4"/>
  <c r="P22" i="4"/>
  <c r="T22" i="4"/>
  <c r="X22" i="4"/>
  <c r="J23" i="4"/>
  <c r="N23" i="4"/>
  <c r="R23" i="4"/>
  <c r="V23" i="4"/>
  <c r="L24" i="4"/>
  <c r="P24" i="4"/>
  <c r="T24" i="4"/>
  <c r="X24" i="4"/>
  <c r="J25" i="4"/>
  <c r="N25" i="4"/>
  <c r="R25" i="4"/>
  <c r="V25" i="4"/>
  <c r="N30" i="4"/>
  <c r="R30" i="4"/>
  <c r="V30" i="4"/>
  <c r="Z30" i="4"/>
  <c r="L31" i="4"/>
  <c r="P31" i="4"/>
  <c r="T31" i="4"/>
  <c r="X31" i="4"/>
  <c r="N32" i="4"/>
  <c r="R32" i="4"/>
  <c r="V32" i="4"/>
  <c r="Z32" i="4"/>
  <c r="L33" i="4"/>
  <c r="P33" i="4"/>
  <c r="T33" i="4"/>
  <c r="X33" i="4"/>
  <c r="N34" i="4"/>
  <c r="R34" i="4"/>
  <c r="V34" i="4"/>
  <c r="Z34" i="4"/>
  <c r="N40" i="4"/>
  <c r="R40" i="4"/>
  <c r="V40" i="4"/>
  <c r="Z40" i="4"/>
  <c r="L41" i="4"/>
  <c r="P41" i="4"/>
  <c r="T41" i="4"/>
  <c r="X41" i="4"/>
  <c r="N42" i="4"/>
  <c r="R42" i="4"/>
  <c r="V42" i="4"/>
  <c r="Z42" i="4"/>
  <c r="L43" i="4"/>
  <c r="P43" i="4"/>
  <c r="T43" i="4"/>
  <c r="X43" i="4"/>
  <c r="N44" i="4"/>
  <c r="R44" i="4"/>
  <c r="V44" i="4"/>
  <c r="Z44" i="4"/>
  <c r="N50" i="4"/>
  <c r="R50" i="4"/>
  <c r="V50" i="4"/>
  <c r="Z50" i="4"/>
  <c r="L51" i="4"/>
  <c r="P51" i="4"/>
  <c r="T51" i="4"/>
  <c r="X51" i="4"/>
  <c r="N52" i="4"/>
  <c r="R52" i="4"/>
  <c r="V52" i="4"/>
  <c r="Z52" i="4"/>
  <c r="L53" i="4"/>
  <c r="P53" i="4"/>
  <c r="T53" i="4"/>
  <c r="X53" i="4"/>
  <c r="N54" i="4"/>
  <c r="R54" i="4"/>
  <c r="V54" i="4"/>
  <c r="Z54" i="4"/>
  <c r="N60" i="4"/>
  <c r="R60" i="4"/>
  <c r="V60" i="4"/>
  <c r="Z60" i="4"/>
  <c r="AC60" i="4"/>
  <c r="L61" i="4"/>
  <c r="P61" i="4"/>
  <c r="T61" i="4"/>
  <c r="X61" i="4"/>
  <c r="N62" i="4"/>
  <c r="R62" i="4"/>
  <c r="V62" i="4"/>
  <c r="Z62" i="4"/>
  <c r="L63" i="4"/>
  <c r="P63" i="4"/>
  <c r="T63" i="4"/>
  <c r="X63" i="4"/>
  <c r="N64" i="4"/>
  <c r="R64" i="4"/>
  <c r="V64" i="4"/>
  <c r="Z64" i="4"/>
  <c r="L65" i="4"/>
  <c r="P65" i="4"/>
  <c r="T65" i="4"/>
  <c r="X65" i="4"/>
  <c r="L73" i="4"/>
  <c r="P73" i="4"/>
  <c r="T73" i="4"/>
  <c r="X73" i="4"/>
  <c r="AB73" i="4"/>
  <c r="N74" i="4"/>
  <c r="R74" i="4"/>
  <c r="V74" i="4"/>
  <c r="Z74" i="4"/>
  <c r="L75" i="4"/>
  <c r="P75" i="4"/>
  <c r="T75" i="4"/>
  <c r="X75" i="4"/>
  <c r="N76" i="4"/>
  <c r="R76" i="4"/>
  <c r="V76" i="4"/>
  <c r="Z76" i="4"/>
  <c r="L77" i="4"/>
  <c r="P77" i="4"/>
  <c r="T77" i="4"/>
  <c r="X77" i="4"/>
  <c r="N79" i="4"/>
  <c r="R79" i="4"/>
  <c r="V79" i="4"/>
  <c r="Z79" i="4"/>
  <c r="N85" i="4"/>
  <c r="R85" i="4"/>
  <c r="V85" i="4"/>
  <c r="Z85" i="4"/>
  <c r="AC85" i="4"/>
  <c r="L86" i="4"/>
  <c r="P86" i="4"/>
  <c r="T86" i="4"/>
  <c r="X86" i="4"/>
  <c r="N87" i="4"/>
  <c r="R87" i="4"/>
  <c r="V87" i="4"/>
  <c r="Z87" i="4"/>
  <c r="L88" i="4"/>
  <c r="P88" i="4"/>
  <c r="T88" i="4"/>
  <c r="X88" i="4"/>
  <c r="L94" i="4"/>
  <c r="P94" i="4"/>
  <c r="T94" i="4"/>
  <c r="X94" i="4"/>
  <c r="AB94" i="4"/>
  <c r="N95" i="4"/>
  <c r="R95" i="4"/>
  <c r="Z95" i="4"/>
  <c r="R97" i="4"/>
  <c r="Z97" i="4"/>
  <c r="L99" i="4"/>
  <c r="N99" i="4"/>
  <c r="P99" i="4"/>
  <c r="R99" i="4"/>
  <c r="T99" i="4"/>
  <c r="V99" i="4"/>
  <c r="X99" i="4"/>
  <c r="Z99" i="4"/>
  <c r="AB99" i="4"/>
  <c r="N103" i="4"/>
  <c r="V103" i="4"/>
  <c r="AC103" i="4"/>
  <c r="N105" i="4"/>
  <c r="V105" i="4"/>
  <c r="AC105" i="4"/>
  <c r="P118" i="4"/>
  <c r="F185" i="4"/>
  <c r="I185" i="4"/>
  <c r="J185" i="4" s="1"/>
  <c r="M185" i="4"/>
  <c r="O185" i="4"/>
  <c r="U185" i="4"/>
  <c r="Y185" i="4"/>
  <c r="AA185" i="4"/>
  <c r="N107" i="4"/>
  <c r="R107" i="4"/>
  <c r="V107" i="4"/>
  <c r="Z107" i="4"/>
  <c r="AC107" i="4"/>
  <c r="N113" i="4"/>
  <c r="R113" i="4"/>
  <c r="V113" i="4"/>
  <c r="Z113" i="4"/>
  <c r="AC113" i="4"/>
  <c r="N115" i="4"/>
  <c r="R115" i="4"/>
  <c r="V115" i="4"/>
  <c r="Z115" i="4"/>
  <c r="AC115" i="4"/>
  <c r="K118" i="4"/>
  <c r="X118" i="4" s="1"/>
  <c r="N123" i="4"/>
  <c r="R123" i="4"/>
  <c r="V123" i="4"/>
  <c r="Z123" i="4"/>
  <c r="AC123" i="4"/>
  <c r="N125" i="4"/>
  <c r="R125" i="4"/>
  <c r="V125" i="4"/>
  <c r="Z125" i="4"/>
  <c r="AC125" i="4"/>
  <c r="K128" i="4"/>
  <c r="N128" i="4" s="1"/>
  <c r="N133" i="4"/>
  <c r="R133" i="4"/>
  <c r="V133" i="4"/>
  <c r="Z133" i="4"/>
  <c r="AC133" i="4"/>
  <c r="N135" i="4"/>
  <c r="R135" i="4"/>
  <c r="V135" i="4"/>
  <c r="Z135" i="4"/>
  <c r="AC135" i="4"/>
  <c r="K138" i="4"/>
  <c r="P138" i="4" s="1"/>
  <c r="N145" i="4"/>
  <c r="R145" i="4"/>
  <c r="V145" i="4"/>
  <c r="Z145" i="4"/>
  <c r="AC145" i="4"/>
  <c r="N147" i="4"/>
  <c r="R147" i="4"/>
  <c r="V147" i="4"/>
  <c r="Z147" i="4"/>
  <c r="AC147" i="4"/>
  <c r="N149" i="4"/>
  <c r="R149" i="4"/>
  <c r="V149" i="4"/>
  <c r="Z149" i="4"/>
  <c r="AC149" i="4"/>
  <c r="N155" i="4"/>
  <c r="R155" i="4"/>
  <c r="V155" i="4"/>
  <c r="N156" i="4"/>
  <c r="R156" i="4"/>
  <c r="V156" i="4"/>
  <c r="N157" i="4"/>
  <c r="R157" i="4"/>
  <c r="V157" i="4"/>
  <c r="N158" i="4"/>
  <c r="R158" i="4"/>
  <c r="V158" i="4"/>
  <c r="N159" i="4"/>
  <c r="R159" i="4"/>
  <c r="V159" i="4"/>
  <c r="K161" i="4"/>
  <c r="P161" i="4" s="1"/>
  <c r="P177" i="4"/>
  <c r="V177" i="4"/>
  <c r="AC177" i="4"/>
  <c r="P179" i="4"/>
  <c r="V179" i="4"/>
  <c r="AC179" i="4"/>
  <c r="P181" i="4"/>
  <c r="V181" i="4"/>
  <c r="AC181" i="4"/>
  <c r="H183" i="4"/>
  <c r="N96" i="4"/>
  <c r="R96" i="4"/>
  <c r="V96" i="4"/>
  <c r="Z96" i="4"/>
  <c r="N104" i="4"/>
  <c r="R104" i="4"/>
  <c r="V104" i="4"/>
  <c r="Z104" i="4"/>
  <c r="N106" i="4"/>
  <c r="R106" i="4"/>
  <c r="V106" i="4"/>
  <c r="Z106" i="4"/>
  <c r="L107" i="4"/>
  <c r="P107" i="4"/>
  <c r="T107" i="4"/>
  <c r="X107" i="4"/>
  <c r="L113" i="4"/>
  <c r="P113" i="4"/>
  <c r="T113" i="4"/>
  <c r="X113" i="4"/>
  <c r="N114" i="4"/>
  <c r="R114" i="4"/>
  <c r="V114" i="4"/>
  <c r="Z114" i="4"/>
  <c r="L115" i="4"/>
  <c r="P115" i="4"/>
  <c r="T115" i="4"/>
  <c r="X115" i="4"/>
  <c r="N116" i="4"/>
  <c r="R116" i="4"/>
  <c r="V116" i="4"/>
  <c r="Z116" i="4"/>
  <c r="N122" i="4"/>
  <c r="R122" i="4"/>
  <c r="V122" i="4"/>
  <c r="Z122" i="4"/>
  <c r="L123" i="4"/>
  <c r="P123" i="4"/>
  <c r="T123" i="4"/>
  <c r="X123" i="4"/>
  <c r="N124" i="4"/>
  <c r="R124" i="4"/>
  <c r="V124" i="4"/>
  <c r="Z124" i="4"/>
  <c r="L125" i="4"/>
  <c r="P125" i="4"/>
  <c r="T125" i="4"/>
  <c r="X125" i="4"/>
  <c r="N126" i="4"/>
  <c r="R126" i="4"/>
  <c r="V126" i="4"/>
  <c r="Z126" i="4"/>
  <c r="N132" i="4"/>
  <c r="R132" i="4"/>
  <c r="V132" i="4"/>
  <c r="Z132" i="4"/>
  <c r="L133" i="4"/>
  <c r="P133" i="4"/>
  <c r="T133" i="4"/>
  <c r="X133" i="4"/>
  <c r="N134" i="4"/>
  <c r="R134" i="4"/>
  <c r="V134" i="4"/>
  <c r="Z134" i="4"/>
  <c r="L135" i="4"/>
  <c r="P135" i="4"/>
  <c r="T135" i="4"/>
  <c r="X135" i="4"/>
  <c r="N136" i="4"/>
  <c r="R136" i="4"/>
  <c r="V136" i="4"/>
  <c r="Z136" i="4"/>
  <c r="N144" i="4"/>
  <c r="R144" i="4"/>
  <c r="V144" i="4"/>
  <c r="Z144" i="4"/>
  <c r="AC144" i="4"/>
  <c r="L145" i="4"/>
  <c r="P145" i="4"/>
  <c r="T145" i="4"/>
  <c r="X145" i="4"/>
  <c r="N146" i="4"/>
  <c r="R146" i="4"/>
  <c r="V146" i="4"/>
  <c r="Z146" i="4"/>
  <c r="L147" i="4"/>
  <c r="P147" i="4"/>
  <c r="T147" i="4"/>
  <c r="X147" i="4"/>
  <c r="N148" i="4"/>
  <c r="R148" i="4"/>
  <c r="V148" i="4"/>
  <c r="Z148" i="4"/>
  <c r="L149" i="4"/>
  <c r="P149" i="4"/>
  <c r="T149" i="4"/>
  <c r="X149" i="4"/>
  <c r="L155" i="4"/>
  <c r="P155" i="4"/>
  <c r="T155" i="4"/>
  <c r="L156" i="4"/>
  <c r="P156" i="4"/>
  <c r="T156" i="4"/>
  <c r="L157" i="4"/>
  <c r="P157" i="4"/>
  <c r="T157" i="4"/>
  <c r="L158" i="4"/>
  <c r="P158" i="4"/>
  <c r="T158" i="4"/>
  <c r="L159" i="4"/>
  <c r="P159" i="4"/>
  <c r="T159" i="4"/>
  <c r="N165" i="4"/>
  <c r="R165" i="4"/>
  <c r="V165" i="4"/>
  <c r="N166" i="4"/>
  <c r="R166" i="4"/>
  <c r="N167" i="4"/>
  <c r="R167" i="4"/>
  <c r="N168" i="4"/>
  <c r="R168" i="4"/>
  <c r="N169" i="4"/>
  <c r="R169" i="4"/>
  <c r="N170" i="4"/>
  <c r="R170" i="4"/>
  <c r="N171" i="4"/>
  <c r="R171" i="4"/>
  <c r="L177" i="4"/>
  <c r="T177" i="4"/>
  <c r="X177" i="4"/>
  <c r="P178" i="4"/>
  <c r="V178" i="4"/>
  <c r="L179" i="4"/>
  <c r="T179" i="4"/>
  <c r="P180" i="4"/>
  <c r="V180" i="4"/>
  <c r="L181" i="4"/>
  <c r="T181" i="4"/>
  <c r="X138" i="4" l="1"/>
  <c r="L151" i="4"/>
  <c r="T151" i="4"/>
  <c r="AB151" i="4"/>
  <c r="L90" i="4"/>
  <c r="T90" i="4"/>
  <c r="AB90" i="4"/>
  <c r="N151" i="4"/>
  <c r="V151" i="4"/>
  <c r="AC151" i="4"/>
  <c r="N90" i="4"/>
  <c r="V90" i="4"/>
  <c r="AC90" i="4"/>
  <c r="P151" i="4"/>
  <c r="P90" i="4"/>
  <c r="L138" i="4"/>
  <c r="AC138" i="4"/>
  <c r="L118" i="4"/>
  <c r="AC118" i="4"/>
  <c r="L56" i="4"/>
  <c r="AD56" i="4"/>
  <c r="L36" i="4"/>
  <c r="AD36" i="4"/>
  <c r="R161" i="4"/>
  <c r="AB138" i="4"/>
  <c r="T138" i="4"/>
  <c r="AB128" i="4"/>
  <c r="T128" i="4"/>
  <c r="AB118" i="4"/>
  <c r="T118" i="4"/>
  <c r="K185" i="4"/>
  <c r="L185" i="4" s="1"/>
  <c r="H185" i="4"/>
  <c r="V138" i="4"/>
  <c r="N138" i="4"/>
  <c r="V128" i="4"/>
  <c r="V118" i="4"/>
  <c r="N118" i="4"/>
  <c r="Z56" i="4"/>
  <c r="R56" i="4"/>
  <c r="Z46" i="4"/>
  <c r="R46" i="4"/>
  <c r="Z36" i="4"/>
  <c r="R36" i="4"/>
  <c r="X26" i="4"/>
  <c r="P26" i="4"/>
  <c r="X56" i="4"/>
  <c r="P56" i="4"/>
  <c r="X46" i="4"/>
  <c r="X36" i="4"/>
  <c r="P36" i="4"/>
  <c r="V26" i="4"/>
  <c r="L161" i="4"/>
  <c r="AC161" i="4"/>
  <c r="L128" i="4"/>
  <c r="AC128" i="4"/>
  <c r="L46" i="4"/>
  <c r="AD46" i="4"/>
  <c r="J26" i="4"/>
  <c r="AB26" i="4"/>
  <c r="AC109" i="4"/>
  <c r="AB109" i="4"/>
  <c r="Z109" i="4"/>
  <c r="X109" i="4"/>
  <c r="V109" i="4"/>
  <c r="T109" i="4"/>
  <c r="R109" i="4"/>
  <c r="P109" i="4"/>
  <c r="N109" i="4"/>
  <c r="L109" i="4"/>
  <c r="Z185" i="4"/>
  <c r="V161" i="4"/>
  <c r="N161" i="4"/>
  <c r="X128" i="4"/>
  <c r="P128" i="4"/>
  <c r="T161" i="4"/>
  <c r="Z138" i="4"/>
  <c r="R138" i="4"/>
  <c r="Z128" i="4"/>
  <c r="R128" i="4"/>
  <c r="Z118" i="4"/>
  <c r="R118" i="4"/>
  <c r="V56" i="4"/>
  <c r="N56" i="4"/>
  <c r="V46" i="4"/>
  <c r="N46" i="4"/>
  <c r="V36" i="4"/>
  <c r="N36" i="4"/>
  <c r="T26" i="4"/>
  <c r="L26" i="4"/>
  <c r="AB56" i="4"/>
  <c r="T56" i="4"/>
  <c r="AB46" i="4"/>
  <c r="T46" i="4"/>
  <c r="AB36" i="4"/>
  <c r="T36" i="4"/>
  <c r="Z26" i="4"/>
  <c r="R26" i="4"/>
  <c r="V185" i="4" l="1"/>
  <c r="R185" i="4"/>
  <c r="X185" i="4"/>
  <c r="P185" i="4"/>
  <c r="T185" i="4"/>
  <c r="N185" i="4"/>
  <c r="AB185" i="4"/>
  <c r="T106" i="6"/>
  <c r="V106" i="6"/>
  <c r="N106" i="6"/>
  <c r="L106" i="6"/>
  <c r="H106" i="6"/>
  <c r="I106" i="6" s="1"/>
  <c r="F106" i="6"/>
  <c r="E106" i="6"/>
  <c r="G106" i="6" s="1"/>
  <c r="Z106" i="6"/>
  <c r="X106" i="6"/>
  <c r="R106" i="6"/>
  <c r="P106" i="6"/>
  <c r="J105" i="6"/>
  <c r="Y105" i="6" s="1"/>
  <c r="I105" i="6"/>
  <c r="G105" i="6"/>
  <c r="J104" i="6"/>
  <c r="Y104" i="6" s="1"/>
  <c r="I104" i="6"/>
  <c r="G104" i="6"/>
  <c r="J103" i="6"/>
  <c r="Y103" i="6" s="1"/>
  <c r="I103" i="6"/>
  <c r="G103" i="6"/>
  <c r="J102" i="6"/>
  <c r="Y102" i="6" s="1"/>
  <c r="I102" i="6"/>
  <c r="G102" i="6"/>
  <c r="J101" i="6"/>
  <c r="Y101" i="6" s="1"/>
  <c r="I101" i="6"/>
  <c r="G101" i="6"/>
  <c r="J100" i="6"/>
  <c r="Y100" i="6" s="1"/>
  <c r="I100" i="6"/>
  <c r="G100" i="6"/>
  <c r="J99" i="6"/>
  <c r="Y99" i="6" s="1"/>
  <c r="I99" i="6"/>
  <c r="G99" i="6"/>
  <c r="J98" i="6"/>
  <c r="Y98" i="6" s="1"/>
  <c r="I98" i="6"/>
  <c r="G98" i="6"/>
  <c r="J97" i="6"/>
  <c r="Y97" i="6" s="1"/>
  <c r="I97" i="6"/>
  <c r="G97" i="6"/>
  <c r="J96" i="6"/>
  <c r="Y96" i="6" s="1"/>
  <c r="I96" i="6"/>
  <c r="G96" i="6"/>
  <c r="J95" i="6"/>
  <c r="Y95" i="6" s="1"/>
  <c r="I95" i="6"/>
  <c r="G95" i="6"/>
  <c r="J94" i="6"/>
  <c r="Y94" i="6" s="1"/>
  <c r="I94" i="6"/>
  <c r="G94" i="6"/>
  <c r="J93" i="6"/>
  <c r="Y93" i="6" s="1"/>
  <c r="I93" i="6"/>
  <c r="G93" i="6"/>
  <c r="J92" i="6"/>
  <c r="Y92" i="6" s="1"/>
  <c r="I92" i="6"/>
  <c r="G92" i="6"/>
  <c r="J91" i="6"/>
  <c r="Y91" i="6" s="1"/>
  <c r="I91" i="6"/>
  <c r="G91" i="6"/>
  <c r="J90" i="6"/>
  <c r="Y90" i="6" s="1"/>
  <c r="I90" i="6"/>
  <c r="G90" i="6"/>
  <c r="J89" i="6"/>
  <c r="Y89" i="6" s="1"/>
  <c r="I89" i="6"/>
  <c r="G89" i="6"/>
  <c r="J88" i="6"/>
  <c r="Y88" i="6" s="1"/>
  <c r="I88" i="6"/>
  <c r="G88" i="6"/>
  <c r="J87" i="6"/>
  <c r="Y87" i="6" s="1"/>
  <c r="I87" i="6"/>
  <c r="G87" i="6"/>
  <c r="J86" i="6"/>
  <c r="Y86" i="6" s="1"/>
  <c r="I86" i="6"/>
  <c r="G86" i="6"/>
  <c r="J85" i="6"/>
  <c r="Y85" i="6" s="1"/>
  <c r="I85" i="6"/>
  <c r="G85" i="6"/>
  <c r="J84" i="6"/>
  <c r="Y84" i="6" s="1"/>
  <c r="I84" i="6"/>
  <c r="G84" i="6"/>
  <c r="J83" i="6"/>
  <c r="Y83" i="6" s="1"/>
  <c r="I83" i="6"/>
  <c r="G83" i="6"/>
  <c r="J82" i="6"/>
  <c r="Y82" i="6" s="1"/>
  <c r="I82" i="6"/>
  <c r="G82" i="6"/>
  <c r="J81" i="6"/>
  <c r="Y81" i="6" s="1"/>
  <c r="I81" i="6"/>
  <c r="G81" i="6"/>
  <c r="J80" i="6"/>
  <c r="Y80" i="6" s="1"/>
  <c r="I80" i="6"/>
  <c r="G80" i="6"/>
  <c r="J79" i="6"/>
  <c r="Y79" i="6" s="1"/>
  <c r="I79" i="6"/>
  <c r="G79" i="6"/>
  <c r="J78" i="6"/>
  <c r="Y78" i="6" s="1"/>
  <c r="I78" i="6"/>
  <c r="G78" i="6"/>
  <c r="J77" i="6"/>
  <c r="Y77" i="6" s="1"/>
  <c r="I77" i="6"/>
  <c r="G77" i="6"/>
  <c r="J76" i="6"/>
  <c r="Y76" i="6" s="1"/>
  <c r="I76" i="6"/>
  <c r="G76" i="6"/>
  <c r="J75" i="6"/>
  <c r="Y75" i="6" s="1"/>
  <c r="I75" i="6"/>
  <c r="G75" i="6"/>
  <c r="J74" i="6"/>
  <c r="Y74" i="6" s="1"/>
  <c r="I74" i="6"/>
  <c r="G74" i="6"/>
  <c r="J73" i="6"/>
  <c r="Y73" i="6" s="1"/>
  <c r="I73" i="6"/>
  <c r="G73" i="6"/>
  <c r="J72" i="6"/>
  <c r="Y72" i="6" s="1"/>
  <c r="I72" i="6"/>
  <c r="G72" i="6"/>
  <c r="J71" i="6"/>
  <c r="Y71" i="6" s="1"/>
  <c r="I71" i="6"/>
  <c r="G71" i="6"/>
  <c r="J70" i="6"/>
  <c r="Y70" i="6" s="1"/>
  <c r="I70" i="6"/>
  <c r="G70" i="6"/>
  <c r="J69" i="6"/>
  <c r="Y69" i="6" s="1"/>
  <c r="I69" i="6"/>
  <c r="G69" i="6"/>
  <c r="J68" i="6"/>
  <c r="Y68" i="6" s="1"/>
  <c r="I68" i="6"/>
  <c r="G68" i="6"/>
  <c r="J67" i="6"/>
  <c r="S67" i="6" s="1"/>
  <c r="I67" i="6"/>
  <c r="G67" i="6"/>
  <c r="W66" i="6"/>
  <c r="K66" i="6"/>
  <c r="J66" i="6"/>
  <c r="Y66" i="6" s="1"/>
  <c r="I66" i="6"/>
  <c r="G66" i="6"/>
  <c r="J65" i="6"/>
  <c r="S65" i="6" s="1"/>
  <c r="I65" i="6"/>
  <c r="G65" i="6"/>
  <c r="W64" i="6"/>
  <c r="K64" i="6"/>
  <c r="J64" i="6"/>
  <c r="Y64" i="6" s="1"/>
  <c r="I64" i="6"/>
  <c r="G64" i="6"/>
  <c r="J63" i="6"/>
  <c r="S63" i="6" s="1"/>
  <c r="I63" i="6"/>
  <c r="G63" i="6"/>
  <c r="W62" i="6"/>
  <c r="K62" i="6"/>
  <c r="J62" i="6"/>
  <c r="Y62" i="6" s="1"/>
  <c r="I62" i="6"/>
  <c r="G62" i="6"/>
  <c r="J61" i="6"/>
  <c r="S61" i="6" s="1"/>
  <c r="I61" i="6"/>
  <c r="G61" i="6"/>
  <c r="W60" i="6"/>
  <c r="K60" i="6"/>
  <c r="J60" i="6"/>
  <c r="Y60" i="6" s="1"/>
  <c r="I60" i="6"/>
  <c r="G60" i="6"/>
  <c r="J59" i="6"/>
  <c r="S59" i="6" s="1"/>
  <c r="I59" i="6"/>
  <c r="G59" i="6"/>
  <c r="W58" i="6"/>
  <c r="K58" i="6"/>
  <c r="J58" i="6"/>
  <c r="Y58" i="6" s="1"/>
  <c r="I58" i="6"/>
  <c r="G58" i="6"/>
  <c r="J57" i="6"/>
  <c r="S57" i="6" s="1"/>
  <c r="I57" i="6"/>
  <c r="G57" i="6"/>
  <c r="W56" i="6"/>
  <c r="K56" i="6"/>
  <c r="J56" i="6"/>
  <c r="Y56" i="6" s="1"/>
  <c r="I56" i="6"/>
  <c r="G56" i="6"/>
  <c r="J55" i="6"/>
  <c r="S55" i="6" s="1"/>
  <c r="I55" i="6"/>
  <c r="G55" i="6"/>
  <c r="W54" i="6"/>
  <c r="K54" i="6"/>
  <c r="J54" i="6"/>
  <c r="Y54" i="6" s="1"/>
  <c r="I54" i="6"/>
  <c r="G54" i="6"/>
  <c r="J53" i="6"/>
  <c r="S53" i="6" s="1"/>
  <c r="I53" i="6"/>
  <c r="G53" i="6"/>
  <c r="W52" i="6"/>
  <c r="K52" i="6"/>
  <c r="J52" i="6"/>
  <c r="Y52" i="6" s="1"/>
  <c r="I52" i="6"/>
  <c r="G52" i="6"/>
  <c r="AA51" i="6"/>
  <c r="K51" i="6"/>
  <c r="J51" i="6"/>
  <c r="I51" i="6"/>
  <c r="G51" i="6"/>
  <c r="J50" i="6"/>
  <c r="W50" i="6" s="1"/>
  <c r="I50" i="6"/>
  <c r="G50" i="6"/>
  <c r="W49" i="6"/>
  <c r="K49" i="6"/>
  <c r="J49" i="6"/>
  <c r="I49" i="6"/>
  <c r="G49" i="6"/>
  <c r="J48" i="6"/>
  <c r="W48" i="6" s="1"/>
  <c r="I48" i="6"/>
  <c r="G48" i="6"/>
  <c r="W47" i="6"/>
  <c r="K47" i="6"/>
  <c r="J47" i="6"/>
  <c r="I47" i="6"/>
  <c r="G47" i="6"/>
  <c r="J46" i="6"/>
  <c r="W46" i="6" s="1"/>
  <c r="I46" i="6"/>
  <c r="G46" i="6"/>
  <c r="W45" i="6"/>
  <c r="K45" i="6"/>
  <c r="J45" i="6"/>
  <c r="I45" i="6"/>
  <c r="G45" i="6"/>
  <c r="J44" i="6"/>
  <c r="I44" i="6"/>
  <c r="G44" i="6"/>
  <c r="J43" i="6"/>
  <c r="I43" i="6"/>
  <c r="G43" i="6"/>
  <c r="J42" i="6"/>
  <c r="I42" i="6"/>
  <c r="G42" i="6"/>
  <c r="J41" i="6"/>
  <c r="I41" i="6"/>
  <c r="G41" i="6"/>
  <c r="J40" i="6"/>
  <c r="I40" i="6"/>
  <c r="G40" i="6"/>
  <c r="J39" i="6"/>
  <c r="I39" i="6"/>
  <c r="G39" i="6"/>
  <c r="J38" i="6"/>
  <c r="I38" i="6"/>
  <c r="G38" i="6"/>
  <c r="J37" i="6"/>
  <c r="I37" i="6"/>
  <c r="G37" i="6"/>
  <c r="J36" i="6"/>
  <c r="I36" i="6"/>
  <c r="G36" i="6"/>
  <c r="J35" i="6"/>
  <c r="I35" i="6"/>
  <c r="G35" i="6"/>
  <c r="K68" i="6" l="1"/>
  <c r="K70" i="6"/>
  <c r="K72" i="6"/>
  <c r="K74" i="6"/>
  <c r="K76" i="6"/>
  <c r="K78" i="6"/>
  <c r="K80" i="6"/>
  <c r="K82" i="6"/>
  <c r="K84" i="6"/>
  <c r="K86" i="6"/>
  <c r="K88" i="6"/>
  <c r="K90" i="6"/>
  <c r="K92" i="6"/>
  <c r="K94" i="6"/>
  <c r="K96" i="6"/>
  <c r="K98" i="6"/>
  <c r="K100" i="6"/>
  <c r="K102" i="6"/>
  <c r="K104" i="6"/>
  <c r="W68" i="6"/>
  <c r="W70" i="6"/>
  <c r="W72" i="6"/>
  <c r="W74" i="6"/>
  <c r="W76" i="6"/>
  <c r="W78" i="6"/>
  <c r="W80" i="6"/>
  <c r="W82" i="6"/>
  <c r="W84" i="6"/>
  <c r="W86" i="6"/>
  <c r="W88" i="6"/>
  <c r="W90" i="6"/>
  <c r="W92" i="6"/>
  <c r="W94" i="6"/>
  <c r="W96" i="6"/>
  <c r="W98" i="6"/>
  <c r="W100" i="6"/>
  <c r="W102" i="6"/>
  <c r="W104" i="6"/>
  <c r="Y38" i="6"/>
  <c r="U38" i="6"/>
  <c r="Q38" i="6"/>
  <c r="M38" i="6"/>
  <c r="O38" i="6"/>
  <c r="Y42" i="6"/>
  <c r="U42" i="6"/>
  <c r="Q42" i="6"/>
  <c r="M42" i="6"/>
  <c r="O42" i="6"/>
  <c r="J106" i="6"/>
  <c r="U35" i="6"/>
  <c r="Q35" i="6"/>
  <c r="M35" i="6"/>
  <c r="O35" i="6"/>
  <c r="Y37" i="6"/>
  <c r="U37" i="6"/>
  <c r="Q37" i="6"/>
  <c r="M37" i="6"/>
  <c r="O37" i="6"/>
  <c r="Y39" i="6"/>
  <c r="U39" i="6"/>
  <c r="Q39" i="6"/>
  <c r="M39" i="6"/>
  <c r="O39" i="6"/>
  <c r="Y41" i="6"/>
  <c r="U41" i="6"/>
  <c r="Q41" i="6"/>
  <c r="M41" i="6"/>
  <c r="O41" i="6"/>
  <c r="Y43" i="6"/>
  <c r="U43" i="6"/>
  <c r="Q43" i="6"/>
  <c r="M43" i="6"/>
  <c r="O43" i="6"/>
  <c r="Y45" i="6"/>
  <c r="U45" i="6"/>
  <c r="Q45" i="6"/>
  <c r="M45" i="6"/>
  <c r="O45" i="6"/>
  <c r="Y47" i="6"/>
  <c r="U47" i="6"/>
  <c r="Q47" i="6"/>
  <c r="M47" i="6"/>
  <c r="O47" i="6"/>
  <c r="Y49" i="6"/>
  <c r="U49" i="6"/>
  <c r="Q49" i="6"/>
  <c r="M49" i="6"/>
  <c r="O49" i="6"/>
  <c r="Y51" i="6"/>
  <c r="U51" i="6"/>
  <c r="Q51" i="6"/>
  <c r="M51" i="6"/>
  <c r="O51" i="6"/>
  <c r="W51" i="6"/>
  <c r="S45" i="6"/>
  <c r="AA45" i="6"/>
  <c r="K46" i="6"/>
  <c r="S47" i="6"/>
  <c r="AA47" i="6"/>
  <c r="K48" i="6"/>
  <c r="S49" i="6"/>
  <c r="AA49" i="6"/>
  <c r="K50" i="6"/>
  <c r="S51" i="6"/>
  <c r="Q106" i="6"/>
  <c r="Y106" i="6"/>
  <c r="O106" i="6"/>
  <c r="U106" i="6"/>
  <c r="Y36" i="6"/>
  <c r="U36" i="6"/>
  <c r="Q36" i="6"/>
  <c r="M36" i="6"/>
  <c r="O36" i="6"/>
  <c r="Y40" i="6"/>
  <c r="U40" i="6"/>
  <c r="Q40" i="6"/>
  <c r="M40" i="6"/>
  <c r="O40" i="6"/>
  <c r="Y44" i="6"/>
  <c r="U44" i="6"/>
  <c r="Q44" i="6"/>
  <c r="M44" i="6"/>
  <c r="O44" i="6"/>
  <c r="Y46" i="6"/>
  <c r="U46" i="6"/>
  <c r="Q46" i="6"/>
  <c r="M46" i="6"/>
  <c r="O46" i="6"/>
  <c r="Y48" i="6"/>
  <c r="U48" i="6"/>
  <c r="Q48" i="6"/>
  <c r="M48" i="6"/>
  <c r="O48" i="6"/>
  <c r="Y50" i="6"/>
  <c r="U50" i="6"/>
  <c r="Q50" i="6"/>
  <c r="M50" i="6"/>
  <c r="O50" i="6"/>
  <c r="Y53" i="6"/>
  <c r="U53" i="6"/>
  <c r="Q53" i="6"/>
  <c r="M53" i="6"/>
  <c r="O53" i="6"/>
  <c r="W53" i="6"/>
  <c r="K53" i="6"/>
  <c r="Y55" i="6"/>
  <c r="U55" i="6"/>
  <c r="Q55" i="6"/>
  <c r="M55" i="6"/>
  <c r="O55" i="6"/>
  <c r="W55" i="6"/>
  <c r="K55" i="6"/>
  <c r="Y57" i="6"/>
  <c r="U57" i="6"/>
  <c r="Q57" i="6"/>
  <c r="M57" i="6"/>
  <c r="O57" i="6"/>
  <c r="W57" i="6"/>
  <c r="K57" i="6"/>
  <c r="Y59" i="6"/>
  <c r="U59" i="6"/>
  <c r="Q59" i="6"/>
  <c r="M59" i="6"/>
  <c r="O59" i="6"/>
  <c r="W59" i="6"/>
  <c r="K59" i="6"/>
  <c r="Y61" i="6"/>
  <c r="U61" i="6"/>
  <c r="Q61" i="6"/>
  <c r="M61" i="6"/>
  <c r="O61" i="6"/>
  <c r="W61" i="6"/>
  <c r="K61" i="6"/>
  <c r="Y63" i="6"/>
  <c r="U63" i="6"/>
  <c r="Q63" i="6"/>
  <c r="M63" i="6"/>
  <c r="O63" i="6"/>
  <c r="W63" i="6"/>
  <c r="K63" i="6"/>
  <c r="Y65" i="6"/>
  <c r="U65" i="6"/>
  <c r="Q65" i="6"/>
  <c r="M65" i="6"/>
  <c r="O65" i="6"/>
  <c r="W65" i="6"/>
  <c r="K65" i="6"/>
  <c r="Y67" i="6"/>
  <c r="U67" i="6"/>
  <c r="Q67" i="6"/>
  <c r="M67" i="6"/>
  <c r="O67" i="6"/>
  <c r="W67" i="6"/>
  <c r="K67" i="6"/>
  <c r="S46" i="6"/>
  <c r="AA46" i="6"/>
  <c r="S48" i="6"/>
  <c r="AA48" i="6"/>
  <c r="S50" i="6"/>
  <c r="AA50" i="6"/>
  <c r="AA53" i="6"/>
  <c r="AA55" i="6"/>
  <c r="AA57" i="6"/>
  <c r="AA59" i="6"/>
  <c r="AA61" i="6"/>
  <c r="AA63" i="6"/>
  <c r="AA65" i="6"/>
  <c r="AA67" i="6"/>
  <c r="AA106" i="6"/>
  <c r="M106" i="6"/>
  <c r="W106" i="6"/>
  <c r="S52" i="6"/>
  <c r="AA52" i="6"/>
  <c r="S54" i="6"/>
  <c r="AA54" i="6"/>
  <c r="S56" i="6"/>
  <c r="AA56" i="6"/>
  <c r="S58" i="6"/>
  <c r="AA58" i="6"/>
  <c r="S60" i="6"/>
  <c r="AA60" i="6"/>
  <c r="S62" i="6"/>
  <c r="AA62" i="6"/>
  <c r="S64" i="6"/>
  <c r="AA64" i="6"/>
  <c r="S66" i="6"/>
  <c r="AA66" i="6"/>
  <c r="S68" i="6"/>
  <c r="AA68" i="6"/>
  <c r="K69" i="6"/>
  <c r="W69" i="6"/>
  <c r="S70" i="6"/>
  <c r="AA70" i="6"/>
  <c r="K71" i="6"/>
  <c r="W71" i="6"/>
  <c r="S72" i="6"/>
  <c r="AA72" i="6"/>
  <c r="K73" i="6"/>
  <c r="W73" i="6"/>
  <c r="S74" i="6"/>
  <c r="AA74" i="6"/>
  <c r="K75" i="6"/>
  <c r="W75" i="6"/>
  <c r="S76" i="6"/>
  <c r="AA76" i="6"/>
  <c r="K77" i="6"/>
  <c r="W77" i="6"/>
  <c r="S78" i="6"/>
  <c r="AA78" i="6"/>
  <c r="K79" i="6"/>
  <c r="W79" i="6"/>
  <c r="S80" i="6"/>
  <c r="AA80" i="6"/>
  <c r="K81" i="6"/>
  <c r="W81" i="6"/>
  <c r="S82" i="6"/>
  <c r="AA82" i="6"/>
  <c r="K83" i="6"/>
  <c r="W83" i="6"/>
  <c r="S84" i="6"/>
  <c r="AA84" i="6"/>
  <c r="K85" i="6"/>
  <c r="W85" i="6"/>
  <c r="S86" i="6"/>
  <c r="AA86" i="6"/>
  <c r="K87" i="6"/>
  <c r="W87" i="6"/>
  <c r="S88" i="6"/>
  <c r="AA88" i="6"/>
  <c r="K89" i="6"/>
  <c r="W89" i="6"/>
  <c r="S90" i="6"/>
  <c r="AA90" i="6"/>
  <c r="K91" i="6"/>
  <c r="W91" i="6"/>
  <c r="S92" i="6"/>
  <c r="AA92" i="6"/>
  <c r="K93" i="6"/>
  <c r="W93" i="6"/>
  <c r="S94" i="6"/>
  <c r="AA94" i="6"/>
  <c r="K95" i="6"/>
  <c r="W95" i="6"/>
  <c r="S96" i="6"/>
  <c r="AA96" i="6"/>
  <c r="K97" i="6"/>
  <c r="W97" i="6"/>
  <c r="S98" i="6"/>
  <c r="AA98" i="6"/>
  <c r="K99" i="6"/>
  <c r="W99" i="6"/>
  <c r="S100" i="6"/>
  <c r="AA100" i="6"/>
  <c r="K101" i="6"/>
  <c r="W101" i="6"/>
  <c r="S102" i="6"/>
  <c r="AA102" i="6"/>
  <c r="K103" i="6"/>
  <c r="W103" i="6"/>
  <c r="S104" i="6"/>
  <c r="AA104" i="6"/>
  <c r="K105" i="6"/>
  <c r="W105" i="6"/>
  <c r="O105" i="6"/>
  <c r="O103" i="6"/>
  <c r="O101" i="6"/>
  <c r="O99" i="6"/>
  <c r="O97" i="6"/>
  <c r="O95" i="6"/>
  <c r="O93" i="6"/>
  <c r="O91" i="6"/>
  <c r="O89" i="6"/>
  <c r="O87" i="6"/>
  <c r="O85" i="6"/>
  <c r="O83" i="6"/>
  <c r="O81" i="6"/>
  <c r="O79" i="6"/>
  <c r="O77" i="6"/>
  <c r="O75" i="6"/>
  <c r="O73" i="6"/>
  <c r="O71" i="6"/>
  <c r="O69" i="6"/>
  <c r="M105" i="6"/>
  <c r="M103" i="6"/>
  <c r="M101" i="6"/>
  <c r="M99" i="6"/>
  <c r="M97" i="6"/>
  <c r="M95" i="6"/>
  <c r="M93" i="6"/>
  <c r="M91" i="6"/>
  <c r="M89" i="6"/>
  <c r="M87" i="6"/>
  <c r="M85" i="6"/>
  <c r="M83" i="6"/>
  <c r="M81" i="6"/>
  <c r="M79" i="6"/>
  <c r="M77" i="6"/>
  <c r="M75" i="6"/>
  <c r="M73" i="6"/>
  <c r="M71" i="6"/>
  <c r="M69" i="6"/>
  <c r="Q105" i="6"/>
  <c r="Q103" i="6"/>
  <c r="Q101" i="6"/>
  <c r="Q99" i="6"/>
  <c r="Q97" i="6"/>
  <c r="Q95" i="6"/>
  <c r="Q93" i="6"/>
  <c r="Q91" i="6"/>
  <c r="Q89" i="6"/>
  <c r="Q87" i="6"/>
  <c r="Q85" i="6"/>
  <c r="Q83" i="6"/>
  <c r="Q81" i="6"/>
  <c r="Q79" i="6"/>
  <c r="Q77" i="6"/>
  <c r="Q75" i="6"/>
  <c r="Q73" i="6"/>
  <c r="Q71" i="6"/>
  <c r="Q69" i="6"/>
  <c r="U105" i="6"/>
  <c r="U103" i="6"/>
  <c r="U101" i="6"/>
  <c r="U99" i="6"/>
  <c r="U97" i="6"/>
  <c r="U95" i="6"/>
  <c r="U93" i="6"/>
  <c r="U91" i="6"/>
  <c r="U89" i="6"/>
  <c r="U87" i="6"/>
  <c r="U85" i="6"/>
  <c r="U83" i="6"/>
  <c r="U81" i="6"/>
  <c r="U79" i="6"/>
  <c r="U77" i="6"/>
  <c r="U75" i="6"/>
  <c r="U73" i="6"/>
  <c r="U71" i="6"/>
  <c r="U69" i="6"/>
  <c r="S69" i="6"/>
  <c r="AA69" i="6"/>
  <c r="S71" i="6"/>
  <c r="AA71" i="6"/>
  <c r="S73" i="6"/>
  <c r="AA73" i="6"/>
  <c r="S75" i="6"/>
  <c r="AA75" i="6"/>
  <c r="S77" i="6"/>
  <c r="AA77" i="6"/>
  <c r="S79" i="6"/>
  <c r="AA79" i="6"/>
  <c r="S81" i="6"/>
  <c r="AA81" i="6"/>
  <c r="S83" i="6"/>
  <c r="AA83" i="6"/>
  <c r="S85" i="6"/>
  <c r="AA85" i="6"/>
  <c r="S87" i="6"/>
  <c r="AA87" i="6"/>
  <c r="S89" i="6"/>
  <c r="AA89" i="6"/>
  <c r="S91" i="6"/>
  <c r="AA91" i="6"/>
  <c r="S93" i="6"/>
  <c r="AA93" i="6"/>
  <c r="S95" i="6"/>
  <c r="AA95" i="6"/>
  <c r="S97" i="6"/>
  <c r="AA97" i="6"/>
  <c r="S99" i="6"/>
  <c r="AA99" i="6"/>
  <c r="S101" i="6"/>
  <c r="AA101" i="6"/>
  <c r="S103" i="6"/>
  <c r="AA103" i="6"/>
  <c r="S105" i="6"/>
  <c r="AA105" i="6"/>
  <c r="O104" i="6"/>
  <c r="O102" i="6"/>
  <c r="O100" i="6"/>
  <c r="O98" i="6"/>
  <c r="O96" i="6"/>
  <c r="O94" i="6"/>
  <c r="O92" i="6"/>
  <c r="O90" i="6"/>
  <c r="O88" i="6"/>
  <c r="O86" i="6"/>
  <c r="O84" i="6"/>
  <c r="O82" i="6"/>
  <c r="O80" i="6"/>
  <c r="O78" i="6"/>
  <c r="O76" i="6"/>
  <c r="O74" i="6"/>
  <c r="O72" i="6"/>
  <c r="O70" i="6"/>
  <c r="O68" i="6"/>
  <c r="O66" i="6"/>
  <c r="O64" i="6"/>
  <c r="O62" i="6"/>
  <c r="O60" i="6"/>
  <c r="O58" i="6"/>
  <c r="O56" i="6"/>
  <c r="O54" i="6"/>
  <c r="O52" i="6"/>
  <c r="M104" i="6"/>
  <c r="M102" i="6"/>
  <c r="M100" i="6"/>
  <c r="M98" i="6"/>
  <c r="M96" i="6"/>
  <c r="M94" i="6"/>
  <c r="M92" i="6"/>
  <c r="M90" i="6"/>
  <c r="M88" i="6"/>
  <c r="M86" i="6"/>
  <c r="M84" i="6"/>
  <c r="M82" i="6"/>
  <c r="M80" i="6"/>
  <c r="M78" i="6"/>
  <c r="M76" i="6"/>
  <c r="M74" i="6"/>
  <c r="M72" i="6"/>
  <c r="M70" i="6"/>
  <c r="M68" i="6"/>
  <c r="M66" i="6"/>
  <c r="M64" i="6"/>
  <c r="M62" i="6"/>
  <c r="M60" i="6"/>
  <c r="M58" i="6"/>
  <c r="M56" i="6"/>
  <c r="M54" i="6"/>
  <c r="M52" i="6"/>
  <c r="Q104" i="6"/>
  <c r="Q102" i="6"/>
  <c r="Q100" i="6"/>
  <c r="Q98" i="6"/>
  <c r="Q96" i="6"/>
  <c r="Q94" i="6"/>
  <c r="Q92" i="6"/>
  <c r="Q90" i="6"/>
  <c r="Q88" i="6"/>
  <c r="Q86" i="6"/>
  <c r="Q84" i="6"/>
  <c r="Q82" i="6"/>
  <c r="Q80" i="6"/>
  <c r="Q78" i="6"/>
  <c r="Q76" i="6"/>
  <c r="Q74" i="6"/>
  <c r="Q72" i="6"/>
  <c r="Q70" i="6"/>
  <c r="Q68" i="6"/>
  <c r="Q66" i="6"/>
  <c r="Q64" i="6"/>
  <c r="Q62" i="6"/>
  <c r="Q60" i="6"/>
  <c r="Q58" i="6"/>
  <c r="Q56" i="6"/>
  <c r="Q54" i="6"/>
  <c r="Q52" i="6"/>
  <c r="U104" i="6"/>
  <c r="U102" i="6"/>
  <c r="U100" i="6"/>
  <c r="U98" i="6"/>
  <c r="U96" i="6"/>
  <c r="U94" i="6"/>
  <c r="U92" i="6"/>
  <c r="U90" i="6"/>
  <c r="U88" i="6"/>
  <c r="U86" i="6"/>
  <c r="U84" i="6"/>
  <c r="U82" i="6"/>
  <c r="U80" i="6"/>
  <c r="U78" i="6"/>
  <c r="U76" i="6"/>
  <c r="U74" i="6"/>
  <c r="U72" i="6"/>
  <c r="U70" i="6"/>
  <c r="U68" i="6"/>
  <c r="U66" i="6"/>
  <c r="U64" i="6"/>
  <c r="U62" i="6"/>
  <c r="U60" i="6"/>
  <c r="U58" i="6"/>
  <c r="U56" i="6"/>
  <c r="U54" i="6"/>
  <c r="U52" i="6"/>
  <c r="K35" i="6"/>
  <c r="S35" i="6"/>
  <c r="W35" i="6"/>
  <c r="AA35" i="6"/>
  <c r="K36" i="6"/>
  <c r="S36" i="6"/>
  <c r="W36" i="6"/>
  <c r="AA36" i="6"/>
  <c r="K37" i="6"/>
  <c r="S37" i="6"/>
  <c r="W37" i="6"/>
  <c r="AA37" i="6"/>
  <c r="K38" i="6"/>
  <c r="S38" i="6"/>
  <c r="W38" i="6"/>
  <c r="AA38" i="6"/>
  <c r="K39" i="6"/>
  <c r="S39" i="6"/>
  <c r="W39" i="6"/>
  <c r="AA39" i="6"/>
  <c r="K40" i="6"/>
  <c r="S40" i="6"/>
  <c r="W40" i="6"/>
  <c r="AA40" i="6"/>
  <c r="K41" i="6"/>
  <c r="S41" i="6"/>
  <c r="W41" i="6"/>
  <c r="AA41" i="6"/>
  <c r="K42" i="6"/>
  <c r="S42" i="6"/>
  <c r="W42" i="6"/>
  <c r="AA42" i="6"/>
  <c r="K43" i="6"/>
  <c r="S43" i="6"/>
  <c r="W43" i="6"/>
  <c r="AA43" i="6"/>
  <c r="K44" i="6"/>
  <c r="S44" i="6"/>
  <c r="W44" i="6"/>
  <c r="S106" i="6"/>
  <c r="K106" i="6"/>
  <c r="Y35" i="6"/>
  <c r="AA44" i="6"/>
  <c r="W20" i="5" l="1"/>
  <c r="U20" i="5"/>
  <c r="S20" i="5"/>
  <c r="Q20" i="5"/>
  <c r="O20" i="5"/>
  <c r="M20" i="5"/>
  <c r="K20" i="5"/>
  <c r="I20" i="5"/>
  <c r="C20" i="5"/>
  <c r="F20" i="5" s="1"/>
  <c r="B20" i="5"/>
  <c r="D20" i="5" s="1"/>
  <c r="G19" i="5"/>
  <c r="X19" i="5" s="1"/>
  <c r="F19" i="5"/>
  <c r="D19" i="5"/>
  <c r="G18" i="5"/>
  <c r="X18" i="5" s="1"/>
  <c r="F18" i="5"/>
  <c r="D18" i="5"/>
  <c r="G17" i="5"/>
  <c r="X17" i="5" s="1"/>
  <c r="F17" i="5"/>
  <c r="D17" i="5"/>
  <c r="G16" i="5"/>
  <c r="X16" i="5" s="1"/>
  <c r="F16" i="5"/>
  <c r="D16" i="5"/>
  <c r="G15" i="5"/>
  <c r="X15" i="5" s="1"/>
  <c r="F15" i="5"/>
  <c r="D15" i="5"/>
  <c r="G14" i="5"/>
  <c r="X14" i="5" s="1"/>
  <c r="F14" i="5"/>
  <c r="D14" i="5"/>
  <c r="G13" i="5"/>
  <c r="X13" i="5" s="1"/>
  <c r="F13" i="5"/>
  <c r="D13" i="5"/>
  <c r="N13" i="5" l="1"/>
  <c r="V13" i="5"/>
  <c r="N14" i="5"/>
  <c r="V14" i="5"/>
  <c r="J15" i="5"/>
  <c r="R15" i="5"/>
  <c r="J16" i="5"/>
  <c r="N16" i="5"/>
  <c r="R16" i="5"/>
  <c r="V16" i="5"/>
  <c r="J17" i="5"/>
  <c r="N17" i="5"/>
  <c r="R17" i="5"/>
  <c r="V17" i="5"/>
  <c r="J18" i="5"/>
  <c r="N18" i="5"/>
  <c r="R18" i="5"/>
  <c r="V18" i="5"/>
  <c r="J19" i="5"/>
  <c r="N19" i="5"/>
  <c r="R19" i="5"/>
  <c r="V19" i="5"/>
  <c r="G20" i="5"/>
  <c r="L20" i="5" s="1"/>
  <c r="J13" i="5"/>
  <c r="R13" i="5"/>
  <c r="J14" i="5"/>
  <c r="R14" i="5"/>
  <c r="N15" i="5"/>
  <c r="V15" i="5"/>
  <c r="H13" i="5"/>
  <c r="L13" i="5"/>
  <c r="P13" i="5"/>
  <c r="T13" i="5"/>
  <c r="H14" i="5"/>
  <c r="L14" i="5"/>
  <c r="P14" i="5"/>
  <c r="T14" i="5"/>
  <c r="H15" i="5"/>
  <c r="L15" i="5"/>
  <c r="P15" i="5"/>
  <c r="T15" i="5"/>
  <c r="H16" i="5"/>
  <c r="L16" i="5"/>
  <c r="P16" i="5"/>
  <c r="T16" i="5"/>
  <c r="H17" i="5"/>
  <c r="L17" i="5"/>
  <c r="P17" i="5"/>
  <c r="T17" i="5"/>
  <c r="H18" i="5"/>
  <c r="L18" i="5"/>
  <c r="P18" i="5"/>
  <c r="T18" i="5"/>
  <c r="H19" i="5"/>
  <c r="L19" i="5"/>
  <c r="P19" i="5"/>
  <c r="T19" i="5"/>
  <c r="H20" i="5" l="1"/>
  <c r="X20" i="5"/>
  <c r="V20" i="5"/>
  <c r="T20" i="5"/>
  <c r="R20" i="5"/>
  <c r="P20" i="5"/>
  <c r="J20" i="5"/>
  <c r="Z113" i="2" l="1"/>
  <c r="X113" i="2"/>
  <c r="V113" i="2"/>
  <c r="T113" i="2"/>
  <c r="R113" i="2"/>
  <c r="P113" i="2"/>
  <c r="N113" i="2"/>
  <c r="L113" i="2"/>
  <c r="H113" i="2"/>
  <c r="I113" i="2" s="1"/>
  <c r="F113" i="2"/>
  <c r="G113" i="2" s="1"/>
  <c r="E113" i="2"/>
  <c r="J36" i="2"/>
  <c r="Y36" i="2" s="1"/>
  <c r="J31" i="2"/>
  <c r="O31" i="2" s="1"/>
  <c r="M14" i="2"/>
  <c r="K25" i="2"/>
  <c r="J112" i="2"/>
  <c r="Y112" i="2" s="1"/>
  <c r="I112" i="2"/>
  <c r="G112" i="2"/>
  <c r="J111" i="2"/>
  <c r="Y111" i="2" s="1"/>
  <c r="I111" i="2"/>
  <c r="G111" i="2"/>
  <c r="J110" i="2"/>
  <c r="Y110" i="2" s="1"/>
  <c r="I110" i="2"/>
  <c r="G110" i="2"/>
  <c r="J109" i="2"/>
  <c r="Y109" i="2" s="1"/>
  <c r="I109" i="2"/>
  <c r="G109" i="2"/>
  <c r="J108" i="2"/>
  <c r="Y108" i="2" s="1"/>
  <c r="I108" i="2"/>
  <c r="G108" i="2"/>
  <c r="J107" i="2"/>
  <c r="Y107" i="2" s="1"/>
  <c r="I107" i="2"/>
  <c r="G107" i="2"/>
  <c r="J106" i="2"/>
  <c r="AA106" i="2" s="1"/>
  <c r="I106" i="2"/>
  <c r="G106" i="2"/>
  <c r="J105" i="2"/>
  <c r="AA105" i="2" s="1"/>
  <c r="I105" i="2"/>
  <c r="G105" i="2"/>
  <c r="J104" i="2"/>
  <c r="AA104" i="2" s="1"/>
  <c r="I104" i="2"/>
  <c r="G104" i="2"/>
  <c r="J103" i="2"/>
  <c r="AA103" i="2" s="1"/>
  <c r="I103" i="2"/>
  <c r="G103" i="2"/>
  <c r="J102" i="2"/>
  <c r="AA102" i="2" s="1"/>
  <c r="I102" i="2"/>
  <c r="G102" i="2"/>
  <c r="J101" i="2"/>
  <c r="Y101" i="2" s="1"/>
  <c r="I101" i="2"/>
  <c r="G101" i="2"/>
  <c r="J100" i="2"/>
  <c r="Y100" i="2" s="1"/>
  <c r="I100" i="2"/>
  <c r="G100" i="2"/>
  <c r="J99" i="2"/>
  <c r="AA99" i="2" s="1"/>
  <c r="I99" i="2"/>
  <c r="G99" i="2"/>
  <c r="J98" i="2"/>
  <c r="AA98" i="2" s="1"/>
  <c r="I98" i="2"/>
  <c r="G98" i="2"/>
  <c r="J97" i="2"/>
  <c r="AA97" i="2" s="1"/>
  <c r="I97" i="2"/>
  <c r="G97" i="2"/>
  <c r="J96" i="2"/>
  <c r="AA96" i="2" s="1"/>
  <c r="I96" i="2"/>
  <c r="G96" i="2"/>
  <c r="J95" i="2"/>
  <c r="AA95" i="2" s="1"/>
  <c r="I95" i="2"/>
  <c r="G95" i="2"/>
  <c r="J94" i="2"/>
  <c r="AA94" i="2" s="1"/>
  <c r="I94" i="2"/>
  <c r="G94" i="2"/>
  <c r="J93" i="2"/>
  <c r="Y93" i="2" s="1"/>
  <c r="I93" i="2"/>
  <c r="G93" i="2"/>
  <c r="J92" i="2"/>
  <c r="Y92" i="2" s="1"/>
  <c r="I92" i="2"/>
  <c r="G92" i="2"/>
  <c r="J91" i="2"/>
  <c r="Y91" i="2" s="1"/>
  <c r="I91" i="2"/>
  <c r="G91" i="2"/>
  <c r="J90" i="2"/>
  <c r="Y90" i="2" s="1"/>
  <c r="I90" i="2"/>
  <c r="G90" i="2"/>
  <c r="J89" i="2"/>
  <c r="Y89" i="2" s="1"/>
  <c r="I89" i="2"/>
  <c r="G89" i="2"/>
  <c r="J88" i="2"/>
  <c r="AA88" i="2" s="1"/>
  <c r="I88" i="2"/>
  <c r="G88" i="2"/>
  <c r="J87" i="2"/>
  <c r="AA87" i="2" s="1"/>
  <c r="I87" i="2"/>
  <c r="G87" i="2"/>
  <c r="J86" i="2"/>
  <c r="AA86" i="2" s="1"/>
  <c r="I86" i="2"/>
  <c r="G86" i="2"/>
  <c r="J85" i="2"/>
  <c r="AA85" i="2" s="1"/>
  <c r="I85" i="2"/>
  <c r="G85" i="2"/>
  <c r="J84" i="2"/>
  <c r="AA84" i="2" s="1"/>
  <c r="I84" i="2"/>
  <c r="G84" i="2"/>
  <c r="J83" i="2"/>
  <c r="AA83" i="2" s="1"/>
  <c r="I83" i="2"/>
  <c r="G83" i="2"/>
  <c r="J82" i="2"/>
  <c r="AA82" i="2" s="1"/>
  <c r="I82" i="2"/>
  <c r="G82" i="2"/>
  <c r="J81" i="2"/>
  <c r="AA81" i="2" s="1"/>
  <c r="I81" i="2"/>
  <c r="G81" i="2"/>
  <c r="J80" i="2"/>
  <c r="AA80" i="2" s="1"/>
  <c r="I80" i="2"/>
  <c r="G80" i="2"/>
  <c r="J79" i="2"/>
  <c r="AA79" i="2" s="1"/>
  <c r="I79" i="2"/>
  <c r="G79" i="2"/>
  <c r="J78" i="2"/>
  <c r="AA78" i="2" s="1"/>
  <c r="I78" i="2"/>
  <c r="G78" i="2"/>
  <c r="J77" i="2"/>
  <c r="AA77" i="2" s="1"/>
  <c r="I77" i="2"/>
  <c r="G77" i="2"/>
  <c r="J76" i="2"/>
  <c r="Y76" i="2" s="1"/>
  <c r="I76" i="2"/>
  <c r="G76" i="2"/>
  <c r="J75" i="2"/>
  <c r="Y75" i="2" s="1"/>
  <c r="I75" i="2"/>
  <c r="G75" i="2"/>
  <c r="J74" i="2"/>
  <c r="Y74" i="2" s="1"/>
  <c r="I74" i="2"/>
  <c r="G74" i="2"/>
  <c r="J73" i="2"/>
  <c r="Y73" i="2" s="1"/>
  <c r="I73" i="2"/>
  <c r="G73" i="2"/>
  <c r="J72" i="2"/>
  <c r="Y72" i="2" s="1"/>
  <c r="I72" i="2"/>
  <c r="G72" i="2"/>
  <c r="J71" i="2"/>
  <c r="Y71" i="2" s="1"/>
  <c r="I71" i="2"/>
  <c r="G71" i="2"/>
  <c r="J70" i="2"/>
  <c r="Y70" i="2" s="1"/>
  <c r="I70" i="2"/>
  <c r="G70" i="2"/>
  <c r="J69" i="2"/>
  <c r="Y69" i="2" s="1"/>
  <c r="I69" i="2"/>
  <c r="G69" i="2"/>
  <c r="J68" i="2"/>
  <c r="Y68" i="2" s="1"/>
  <c r="I68" i="2"/>
  <c r="G68" i="2"/>
  <c r="J67" i="2"/>
  <c r="Y67" i="2" s="1"/>
  <c r="I67" i="2"/>
  <c r="G67" i="2"/>
  <c r="J66" i="2"/>
  <c r="Y66" i="2" s="1"/>
  <c r="I66" i="2"/>
  <c r="G66" i="2"/>
  <c r="J65" i="2"/>
  <c r="Y65" i="2" s="1"/>
  <c r="I65" i="2"/>
  <c r="G65" i="2"/>
  <c r="J64" i="2"/>
  <c r="Y64" i="2" s="1"/>
  <c r="I64" i="2"/>
  <c r="G64" i="2"/>
  <c r="J63" i="2"/>
  <c r="Y63" i="2" s="1"/>
  <c r="I63" i="2"/>
  <c r="G63" i="2"/>
  <c r="J62" i="2"/>
  <c r="Y62" i="2" s="1"/>
  <c r="I62" i="2"/>
  <c r="G62" i="2"/>
  <c r="J61" i="2"/>
  <c r="Y61" i="2" s="1"/>
  <c r="I61" i="2"/>
  <c r="G61" i="2"/>
  <c r="J60" i="2"/>
  <c r="Y60" i="2" s="1"/>
  <c r="I60" i="2"/>
  <c r="G60" i="2"/>
  <c r="J59" i="2"/>
  <c r="Y59" i="2" s="1"/>
  <c r="I59" i="2"/>
  <c r="G59" i="2"/>
  <c r="J58" i="2"/>
  <c r="Y58" i="2" s="1"/>
  <c r="I58" i="2"/>
  <c r="G58" i="2"/>
  <c r="J57" i="2"/>
  <c r="Y57" i="2" s="1"/>
  <c r="I57" i="2"/>
  <c r="G57" i="2"/>
  <c r="J56" i="2"/>
  <c r="Y56" i="2" s="1"/>
  <c r="I56" i="2"/>
  <c r="G56" i="2"/>
  <c r="J55" i="2"/>
  <c r="Y55" i="2" s="1"/>
  <c r="I55" i="2"/>
  <c r="G55" i="2"/>
  <c r="J54" i="2"/>
  <c r="Y54" i="2" s="1"/>
  <c r="I54" i="2"/>
  <c r="G54" i="2"/>
  <c r="J53" i="2"/>
  <c r="Y53" i="2" s="1"/>
  <c r="I53" i="2"/>
  <c r="G53" i="2"/>
  <c r="J52" i="2"/>
  <c r="Y52" i="2" s="1"/>
  <c r="I52" i="2"/>
  <c r="G52" i="2"/>
  <c r="J51" i="2"/>
  <c r="Y51" i="2" s="1"/>
  <c r="I51" i="2"/>
  <c r="G51" i="2"/>
  <c r="J50" i="2"/>
  <c r="Y50" i="2" s="1"/>
  <c r="I50" i="2"/>
  <c r="G50" i="2"/>
  <c r="J49" i="2"/>
  <c r="Y49" i="2" s="1"/>
  <c r="I49" i="2"/>
  <c r="G49" i="2"/>
  <c r="J48" i="2"/>
  <c r="Y48" i="2" s="1"/>
  <c r="I48" i="2"/>
  <c r="G48" i="2"/>
  <c r="J47" i="2"/>
  <c r="Y47" i="2" s="1"/>
  <c r="I47" i="2"/>
  <c r="G47" i="2"/>
  <c r="J46" i="2"/>
  <c r="Y46" i="2" s="1"/>
  <c r="I46" i="2"/>
  <c r="G46" i="2"/>
  <c r="J45" i="2"/>
  <c r="Y45" i="2" s="1"/>
  <c r="I45" i="2"/>
  <c r="G45" i="2"/>
  <c r="J44" i="2"/>
  <c r="AA44" i="2" s="1"/>
  <c r="I44" i="2"/>
  <c r="G44" i="2"/>
  <c r="J43" i="2"/>
  <c r="AA43" i="2" s="1"/>
  <c r="I43" i="2"/>
  <c r="G43" i="2"/>
  <c r="J42" i="2"/>
  <c r="AA42" i="2" s="1"/>
  <c r="I42" i="2"/>
  <c r="G42" i="2"/>
  <c r="J41" i="2"/>
  <c r="AA41" i="2" s="1"/>
  <c r="I41" i="2"/>
  <c r="G41" i="2"/>
  <c r="J40" i="2"/>
  <c r="AA40" i="2" s="1"/>
  <c r="I40" i="2"/>
  <c r="G40" i="2"/>
  <c r="J39" i="2"/>
  <c r="AA39" i="2" s="1"/>
  <c r="I39" i="2"/>
  <c r="G39" i="2"/>
  <c r="J38" i="2"/>
  <c r="AA38" i="2" s="1"/>
  <c r="I38" i="2"/>
  <c r="G38" i="2"/>
  <c r="J37" i="2"/>
  <c r="AA37" i="2" s="1"/>
  <c r="I37" i="2"/>
  <c r="G37" i="2"/>
  <c r="W36" i="2"/>
  <c r="I36" i="2"/>
  <c r="G36" i="2"/>
  <c r="W35" i="2"/>
  <c r="J35" i="2"/>
  <c r="Y35" i="2" s="1"/>
  <c r="I35" i="2"/>
  <c r="G35" i="2"/>
  <c r="W34" i="2"/>
  <c r="J34" i="2"/>
  <c r="Y34" i="2" s="1"/>
  <c r="I34" i="2"/>
  <c r="G34" i="2"/>
  <c r="W33" i="2"/>
  <c r="J33" i="2"/>
  <c r="Y33" i="2" s="1"/>
  <c r="I33" i="2"/>
  <c r="G33" i="2"/>
  <c r="W32" i="2"/>
  <c r="J32" i="2"/>
  <c r="Y32" i="2" s="1"/>
  <c r="I32" i="2"/>
  <c r="G32" i="2"/>
  <c r="W31" i="2"/>
  <c r="I31" i="2"/>
  <c r="G31" i="2"/>
  <c r="X26" i="2"/>
  <c r="V26" i="2"/>
  <c r="T26" i="2"/>
  <c r="R26" i="2"/>
  <c r="P26" i="2"/>
  <c r="N26" i="2"/>
  <c r="L26" i="2"/>
  <c r="J26" i="2"/>
  <c r="H26" i="2"/>
  <c r="Y26" i="2" s="1"/>
  <c r="F26" i="2"/>
  <c r="D26" i="2"/>
  <c r="C26" i="2"/>
  <c r="Y25" i="2"/>
  <c r="W25" i="2"/>
  <c r="U25" i="2"/>
  <c r="S25" i="2"/>
  <c r="Q25" i="2"/>
  <c r="O25" i="2"/>
  <c r="M25" i="2"/>
  <c r="I25" i="2"/>
  <c r="G25" i="2"/>
  <c r="E25" i="2"/>
  <c r="Y24" i="2"/>
  <c r="W24" i="2"/>
  <c r="U24" i="2"/>
  <c r="S24" i="2"/>
  <c r="Q24" i="2"/>
  <c r="O24" i="2"/>
  <c r="M24" i="2"/>
  <c r="K24" i="2"/>
  <c r="I24" i="2"/>
  <c r="G24" i="2"/>
  <c r="E24" i="2"/>
  <c r="Y23" i="2"/>
  <c r="W23" i="2"/>
  <c r="U23" i="2"/>
  <c r="S23" i="2"/>
  <c r="Q23" i="2"/>
  <c r="O23" i="2"/>
  <c r="M23" i="2"/>
  <c r="K23" i="2"/>
  <c r="I23" i="2"/>
  <c r="G23" i="2"/>
  <c r="E23" i="2"/>
  <c r="Y22" i="2"/>
  <c r="W22" i="2"/>
  <c r="U22" i="2"/>
  <c r="S22" i="2"/>
  <c r="Q22" i="2"/>
  <c r="O22" i="2"/>
  <c r="M22" i="2"/>
  <c r="K22" i="2"/>
  <c r="I22" i="2"/>
  <c r="G22" i="2"/>
  <c r="E22" i="2"/>
  <c r="Y21" i="2"/>
  <c r="W21" i="2"/>
  <c r="U21" i="2"/>
  <c r="S21" i="2"/>
  <c r="Q21" i="2"/>
  <c r="O21" i="2"/>
  <c r="M21" i="2"/>
  <c r="K21" i="2"/>
  <c r="I21" i="2"/>
  <c r="G21" i="2"/>
  <c r="E21" i="2"/>
  <c r="Y20" i="2"/>
  <c r="W20" i="2"/>
  <c r="U20" i="2"/>
  <c r="S20" i="2"/>
  <c r="Q20" i="2"/>
  <c r="O20" i="2"/>
  <c r="M20" i="2"/>
  <c r="K20" i="2"/>
  <c r="I20" i="2"/>
  <c r="G20" i="2"/>
  <c r="E20" i="2"/>
  <c r="Y19" i="2"/>
  <c r="W19" i="2"/>
  <c r="U19" i="2"/>
  <c r="S19" i="2"/>
  <c r="Q19" i="2"/>
  <c r="O19" i="2"/>
  <c r="M19" i="2"/>
  <c r="K19" i="2"/>
  <c r="I19" i="2"/>
  <c r="G19" i="2"/>
  <c r="E19" i="2"/>
  <c r="Y18" i="2"/>
  <c r="W18" i="2"/>
  <c r="U18" i="2"/>
  <c r="S18" i="2"/>
  <c r="Q18" i="2"/>
  <c r="O18" i="2"/>
  <c r="M18" i="2"/>
  <c r="K18" i="2"/>
  <c r="I18" i="2"/>
  <c r="G18" i="2"/>
  <c r="E18" i="2"/>
  <c r="Y17" i="2"/>
  <c r="W17" i="2"/>
  <c r="U17" i="2"/>
  <c r="S17" i="2"/>
  <c r="Q17" i="2"/>
  <c r="O17" i="2"/>
  <c r="M17" i="2"/>
  <c r="K17" i="2"/>
  <c r="I17" i="2"/>
  <c r="G17" i="2"/>
  <c r="E17" i="2"/>
  <c r="Y16" i="2"/>
  <c r="W16" i="2"/>
  <c r="U16" i="2"/>
  <c r="S16" i="2"/>
  <c r="Q16" i="2"/>
  <c r="O16" i="2"/>
  <c r="M16" i="2"/>
  <c r="K16" i="2"/>
  <c r="I16" i="2"/>
  <c r="G16" i="2"/>
  <c r="E16" i="2"/>
  <c r="Y15" i="2"/>
  <c r="W15" i="2"/>
  <c r="U15" i="2"/>
  <c r="S15" i="2"/>
  <c r="Q15" i="2"/>
  <c r="O15" i="2"/>
  <c r="M15" i="2"/>
  <c r="K15" i="2"/>
  <c r="I15" i="2"/>
  <c r="G15" i="2"/>
  <c r="E15" i="2"/>
  <c r="Y14" i="2"/>
  <c r="W14" i="2"/>
  <c r="U14" i="2"/>
  <c r="S14" i="2"/>
  <c r="Q14" i="2"/>
  <c r="O14" i="2"/>
  <c r="K14" i="2"/>
  <c r="I14" i="2"/>
  <c r="G14" i="2"/>
  <c r="E14" i="2"/>
  <c r="Y13" i="2"/>
  <c r="W13" i="2"/>
  <c r="U13" i="2"/>
  <c r="S13" i="2"/>
  <c r="Q13" i="2"/>
  <c r="O13" i="2"/>
  <c r="M13" i="2"/>
  <c r="K13" i="2"/>
  <c r="I13" i="2"/>
  <c r="G13" i="2"/>
  <c r="E13" i="2"/>
  <c r="Y12" i="2"/>
  <c r="W12" i="2"/>
  <c r="U12" i="2"/>
  <c r="S12" i="2"/>
  <c r="Q12" i="2"/>
  <c r="O12" i="2"/>
  <c r="M12" i="2"/>
  <c r="K12" i="2"/>
  <c r="I12" i="2"/>
  <c r="G12" i="2"/>
  <c r="E12" i="2"/>
  <c r="K112" i="2" l="1"/>
  <c r="J113" i="2"/>
  <c r="K113" i="2" s="1"/>
  <c r="M112" i="2"/>
  <c r="K58" i="2"/>
  <c r="Y31" i="2"/>
  <c r="K54" i="2"/>
  <c r="K99" i="2"/>
  <c r="G26" i="2"/>
  <c r="K26" i="2"/>
  <c r="K52" i="2"/>
  <c r="K56" i="2"/>
  <c r="AA53" i="2"/>
  <c r="AA55" i="2"/>
  <c r="AA57" i="2"/>
  <c r="AA52" i="2"/>
  <c r="K53" i="2"/>
  <c r="AA54" i="2"/>
  <c r="K55" i="2"/>
  <c r="AA56" i="2"/>
  <c r="K57" i="2"/>
  <c r="AA58" i="2"/>
  <c r="K106" i="2"/>
  <c r="S64" i="2"/>
  <c r="S65" i="2"/>
  <c r="S66" i="2"/>
  <c r="S67" i="2"/>
  <c r="S68" i="2"/>
  <c r="S69" i="2"/>
  <c r="S70" i="2"/>
  <c r="S71" i="2"/>
  <c r="S72" i="2"/>
  <c r="S52" i="2"/>
  <c r="S53" i="2"/>
  <c r="S54" i="2"/>
  <c r="S55" i="2"/>
  <c r="S56" i="2"/>
  <c r="S57" i="2"/>
  <c r="S58" i="2"/>
  <c r="K64" i="2"/>
  <c r="AA64" i="2"/>
  <c r="K65" i="2"/>
  <c r="AA65" i="2"/>
  <c r="K66" i="2"/>
  <c r="AA66" i="2"/>
  <c r="K67" i="2"/>
  <c r="AA67" i="2"/>
  <c r="K68" i="2"/>
  <c r="AA68" i="2"/>
  <c r="K69" i="2"/>
  <c r="AA69" i="2"/>
  <c r="K70" i="2"/>
  <c r="AA70" i="2"/>
  <c r="K71" i="2"/>
  <c r="AA71" i="2"/>
  <c r="K72" i="2"/>
  <c r="AA72" i="2"/>
  <c r="S99" i="2"/>
  <c r="S106" i="2"/>
  <c r="O59" i="2"/>
  <c r="W59" i="2"/>
  <c r="O60" i="2"/>
  <c r="W60" i="2"/>
  <c r="O61" i="2"/>
  <c r="W61" i="2"/>
  <c r="O62" i="2"/>
  <c r="W62" i="2"/>
  <c r="O63" i="2"/>
  <c r="W63" i="2"/>
  <c r="O73" i="2"/>
  <c r="W73" i="2"/>
  <c r="O74" i="2"/>
  <c r="W74" i="2"/>
  <c r="O75" i="2"/>
  <c r="W75" i="2"/>
  <c r="O76" i="2"/>
  <c r="W76" i="2"/>
  <c r="O98" i="2"/>
  <c r="W98" i="2"/>
  <c r="O100" i="2"/>
  <c r="W100" i="2"/>
  <c r="O101" i="2"/>
  <c r="W101" i="2"/>
  <c r="O105" i="2"/>
  <c r="O107" i="2"/>
  <c r="W107" i="2"/>
  <c r="O108" i="2"/>
  <c r="W108" i="2"/>
  <c r="O109" i="2"/>
  <c r="W109" i="2"/>
  <c r="O110" i="2"/>
  <c r="W110" i="2"/>
  <c r="O111" i="2"/>
  <c r="W111" i="2"/>
  <c r="O112" i="2"/>
  <c r="W112" i="2"/>
  <c r="O52" i="2"/>
  <c r="W52" i="2"/>
  <c r="O53" i="2"/>
  <c r="W53" i="2"/>
  <c r="O54" i="2"/>
  <c r="W54" i="2"/>
  <c r="O55" i="2"/>
  <c r="W55" i="2"/>
  <c r="O56" i="2"/>
  <c r="W56" i="2"/>
  <c r="O57" i="2"/>
  <c r="W57" i="2"/>
  <c r="O58" i="2"/>
  <c r="W58" i="2"/>
  <c r="K59" i="2"/>
  <c r="S59" i="2"/>
  <c r="AA59" i="2"/>
  <c r="K60" i="2"/>
  <c r="S60" i="2"/>
  <c r="AA60" i="2"/>
  <c r="K61" i="2"/>
  <c r="S61" i="2"/>
  <c r="AA61" i="2"/>
  <c r="K62" i="2"/>
  <c r="S62" i="2"/>
  <c r="AA62" i="2"/>
  <c r="K63" i="2"/>
  <c r="S63" i="2"/>
  <c r="AA63" i="2"/>
  <c r="O64" i="2"/>
  <c r="W64" i="2"/>
  <c r="O65" i="2"/>
  <c r="W65" i="2"/>
  <c r="O66" i="2"/>
  <c r="W66" i="2"/>
  <c r="O67" i="2"/>
  <c r="W67" i="2"/>
  <c r="O68" i="2"/>
  <c r="W68" i="2"/>
  <c r="O69" i="2"/>
  <c r="W69" i="2"/>
  <c r="O70" i="2"/>
  <c r="W70" i="2"/>
  <c r="O71" i="2"/>
  <c r="W71" i="2"/>
  <c r="O72" i="2"/>
  <c r="W72" i="2"/>
  <c r="K73" i="2"/>
  <c r="S73" i="2"/>
  <c r="AA73" i="2"/>
  <c r="K74" i="2"/>
  <c r="S74" i="2"/>
  <c r="AA74" i="2"/>
  <c r="K75" i="2"/>
  <c r="S75" i="2"/>
  <c r="AA75" i="2"/>
  <c r="K76" i="2"/>
  <c r="S76" i="2"/>
  <c r="AA76" i="2"/>
  <c r="K98" i="2"/>
  <c r="S98" i="2"/>
  <c r="O99" i="2"/>
  <c r="W99" i="2"/>
  <c r="K100" i="2"/>
  <c r="S100" i="2"/>
  <c r="AA100" i="2"/>
  <c r="K101" i="2"/>
  <c r="S101" i="2"/>
  <c r="AA101" i="2"/>
  <c r="K105" i="2"/>
  <c r="O106" i="2"/>
  <c r="K107" i="2"/>
  <c r="S107" i="2"/>
  <c r="AA107" i="2"/>
  <c r="K108" i="2"/>
  <c r="S108" i="2"/>
  <c r="AA108" i="2"/>
  <c r="K109" i="2"/>
  <c r="S109" i="2"/>
  <c r="AA109" i="2"/>
  <c r="K110" i="2"/>
  <c r="S110" i="2"/>
  <c r="AA110" i="2"/>
  <c r="K111" i="2"/>
  <c r="S111" i="2"/>
  <c r="AA111" i="2"/>
  <c r="S112" i="2"/>
  <c r="AA112" i="2"/>
  <c r="E26" i="2"/>
  <c r="M107" i="2"/>
  <c r="Q107" i="2"/>
  <c r="U107" i="2"/>
  <c r="M108" i="2"/>
  <c r="Q108" i="2"/>
  <c r="U108" i="2"/>
  <c r="M109" i="2"/>
  <c r="Q109" i="2"/>
  <c r="U109" i="2"/>
  <c r="M110" i="2"/>
  <c r="Q110" i="2"/>
  <c r="U110" i="2"/>
  <c r="M111" i="2"/>
  <c r="Q111" i="2"/>
  <c r="U111" i="2"/>
  <c r="Q112" i="2"/>
  <c r="U112" i="2"/>
  <c r="M102" i="2"/>
  <c r="Q102" i="2"/>
  <c r="U102" i="2"/>
  <c r="Y102" i="2"/>
  <c r="M103" i="2"/>
  <c r="Q103" i="2"/>
  <c r="U103" i="2"/>
  <c r="Y103" i="2"/>
  <c r="M104" i="2"/>
  <c r="Q104" i="2"/>
  <c r="U104" i="2"/>
  <c r="Y104" i="2"/>
  <c r="M105" i="2"/>
  <c r="Q105" i="2"/>
  <c r="U105" i="2"/>
  <c r="Y105" i="2"/>
  <c r="M106" i="2"/>
  <c r="Q106" i="2"/>
  <c r="U106" i="2"/>
  <c r="Y106" i="2"/>
  <c r="K102" i="2"/>
  <c r="O102" i="2"/>
  <c r="S102" i="2"/>
  <c r="W102" i="2"/>
  <c r="K103" i="2"/>
  <c r="O103" i="2"/>
  <c r="S103" i="2"/>
  <c r="W103" i="2"/>
  <c r="K104" i="2"/>
  <c r="O104" i="2"/>
  <c r="S104" i="2"/>
  <c r="W104" i="2"/>
  <c r="S105" i="2"/>
  <c r="W105" i="2"/>
  <c r="W106" i="2"/>
  <c r="M98" i="2"/>
  <c r="Q98" i="2"/>
  <c r="U98" i="2"/>
  <c r="Y98" i="2"/>
  <c r="M99" i="2"/>
  <c r="Q99" i="2"/>
  <c r="U99" i="2"/>
  <c r="Y99" i="2"/>
  <c r="M100" i="2"/>
  <c r="Q100" i="2"/>
  <c r="U100" i="2"/>
  <c r="M101" i="2"/>
  <c r="Q101" i="2"/>
  <c r="U101" i="2"/>
  <c r="M94" i="2"/>
  <c r="Q94" i="2"/>
  <c r="U94" i="2"/>
  <c r="Y94" i="2"/>
  <c r="M95" i="2"/>
  <c r="Q95" i="2"/>
  <c r="U95" i="2"/>
  <c r="Y95" i="2"/>
  <c r="M96" i="2"/>
  <c r="Q96" i="2"/>
  <c r="U96" i="2"/>
  <c r="Y96" i="2"/>
  <c r="M97" i="2"/>
  <c r="Q97" i="2"/>
  <c r="U97" i="2"/>
  <c r="Y97" i="2"/>
  <c r="K94" i="2"/>
  <c r="O94" i="2"/>
  <c r="S94" i="2"/>
  <c r="W94" i="2"/>
  <c r="K95" i="2"/>
  <c r="O95" i="2"/>
  <c r="S95" i="2"/>
  <c r="W95" i="2"/>
  <c r="K96" i="2"/>
  <c r="O96" i="2"/>
  <c r="S96" i="2"/>
  <c r="W96" i="2"/>
  <c r="K97" i="2"/>
  <c r="O97" i="2"/>
  <c r="S97" i="2"/>
  <c r="W97" i="2"/>
  <c r="K89" i="2"/>
  <c r="O89" i="2"/>
  <c r="S89" i="2"/>
  <c r="W89" i="2"/>
  <c r="AA89" i="2"/>
  <c r="K90" i="2"/>
  <c r="O90" i="2"/>
  <c r="S90" i="2"/>
  <c r="W90" i="2"/>
  <c r="AA90" i="2"/>
  <c r="K91" i="2"/>
  <c r="O91" i="2"/>
  <c r="S91" i="2"/>
  <c r="W91" i="2"/>
  <c r="AA91" i="2"/>
  <c r="K92" i="2"/>
  <c r="O92" i="2"/>
  <c r="S92" i="2"/>
  <c r="W92" i="2"/>
  <c r="AA92" i="2"/>
  <c r="K93" i="2"/>
  <c r="O93" i="2"/>
  <c r="S93" i="2"/>
  <c r="W93" i="2"/>
  <c r="AA93" i="2"/>
  <c r="M89" i="2"/>
  <c r="Q89" i="2"/>
  <c r="U89" i="2"/>
  <c r="M90" i="2"/>
  <c r="Q90" i="2"/>
  <c r="U90" i="2"/>
  <c r="M91" i="2"/>
  <c r="Q91" i="2"/>
  <c r="U91" i="2"/>
  <c r="M92" i="2"/>
  <c r="Q92" i="2"/>
  <c r="U92" i="2"/>
  <c r="M93" i="2"/>
  <c r="Q93" i="2"/>
  <c r="U93" i="2"/>
  <c r="M83" i="2"/>
  <c r="Q83" i="2"/>
  <c r="U83" i="2"/>
  <c r="Y83" i="2"/>
  <c r="M84" i="2"/>
  <c r="Q84" i="2"/>
  <c r="U84" i="2"/>
  <c r="Y84" i="2"/>
  <c r="M85" i="2"/>
  <c r="Q85" i="2"/>
  <c r="U85" i="2"/>
  <c r="Y85" i="2"/>
  <c r="M86" i="2"/>
  <c r="Q86" i="2"/>
  <c r="U86" i="2"/>
  <c r="Y86" i="2"/>
  <c r="M87" i="2"/>
  <c r="Q87" i="2"/>
  <c r="U87" i="2"/>
  <c r="Y87" i="2"/>
  <c r="M88" i="2"/>
  <c r="Q88" i="2"/>
  <c r="U88" i="2"/>
  <c r="Y88" i="2"/>
  <c r="K83" i="2"/>
  <c r="O83" i="2"/>
  <c r="S83" i="2"/>
  <c r="W83" i="2"/>
  <c r="K84" i="2"/>
  <c r="O84" i="2"/>
  <c r="S84" i="2"/>
  <c r="W84" i="2"/>
  <c r="K85" i="2"/>
  <c r="O85" i="2"/>
  <c r="S85" i="2"/>
  <c r="W85" i="2"/>
  <c r="K86" i="2"/>
  <c r="O86" i="2"/>
  <c r="S86" i="2"/>
  <c r="W86" i="2"/>
  <c r="K87" i="2"/>
  <c r="O87" i="2"/>
  <c r="S87" i="2"/>
  <c r="W87" i="2"/>
  <c r="K88" i="2"/>
  <c r="O88" i="2"/>
  <c r="S88" i="2"/>
  <c r="W88" i="2"/>
  <c r="M77" i="2"/>
  <c r="Q77" i="2"/>
  <c r="U77" i="2"/>
  <c r="Y77" i="2"/>
  <c r="M78" i="2"/>
  <c r="Q78" i="2"/>
  <c r="U78" i="2"/>
  <c r="Y78" i="2"/>
  <c r="M79" i="2"/>
  <c r="Q79" i="2"/>
  <c r="U79" i="2"/>
  <c r="Y79" i="2"/>
  <c r="M80" i="2"/>
  <c r="Q80" i="2"/>
  <c r="U80" i="2"/>
  <c r="Y80" i="2"/>
  <c r="M81" i="2"/>
  <c r="Q81" i="2"/>
  <c r="U81" i="2"/>
  <c r="Y81" i="2"/>
  <c r="M82" i="2"/>
  <c r="Q82" i="2"/>
  <c r="U82" i="2"/>
  <c r="Y82" i="2"/>
  <c r="K77" i="2"/>
  <c r="O77" i="2"/>
  <c r="S77" i="2"/>
  <c r="W77" i="2"/>
  <c r="K78" i="2"/>
  <c r="O78" i="2"/>
  <c r="S78" i="2"/>
  <c r="W78" i="2"/>
  <c r="K79" i="2"/>
  <c r="O79" i="2"/>
  <c r="S79" i="2"/>
  <c r="W79" i="2"/>
  <c r="K80" i="2"/>
  <c r="O80" i="2"/>
  <c r="S80" i="2"/>
  <c r="W80" i="2"/>
  <c r="K81" i="2"/>
  <c r="O81" i="2"/>
  <c r="S81" i="2"/>
  <c r="W81" i="2"/>
  <c r="K82" i="2"/>
  <c r="O82" i="2"/>
  <c r="S82" i="2"/>
  <c r="W82" i="2"/>
  <c r="M73" i="2"/>
  <c r="Q73" i="2"/>
  <c r="U73" i="2"/>
  <c r="M74" i="2"/>
  <c r="Q74" i="2"/>
  <c r="U74" i="2"/>
  <c r="M75" i="2"/>
  <c r="Q75" i="2"/>
  <c r="U75" i="2"/>
  <c r="M76" i="2"/>
  <c r="Q76" i="2"/>
  <c r="U76" i="2"/>
  <c r="M64" i="2"/>
  <c r="Q64" i="2"/>
  <c r="U64" i="2"/>
  <c r="M65" i="2"/>
  <c r="Q65" i="2"/>
  <c r="U65" i="2"/>
  <c r="M66" i="2"/>
  <c r="Q66" i="2"/>
  <c r="U66" i="2"/>
  <c r="M67" i="2"/>
  <c r="Q67" i="2"/>
  <c r="U67" i="2"/>
  <c r="M68" i="2"/>
  <c r="Q68" i="2"/>
  <c r="U68" i="2"/>
  <c r="M69" i="2"/>
  <c r="Q69" i="2"/>
  <c r="U69" i="2"/>
  <c r="M70" i="2"/>
  <c r="Q70" i="2"/>
  <c r="U70" i="2"/>
  <c r="M71" i="2"/>
  <c r="Q71" i="2"/>
  <c r="U71" i="2"/>
  <c r="M72" i="2"/>
  <c r="Q72" i="2"/>
  <c r="U72" i="2"/>
  <c r="M59" i="2"/>
  <c r="Q59" i="2"/>
  <c r="U59" i="2"/>
  <c r="M60" i="2"/>
  <c r="Q60" i="2"/>
  <c r="U60" i="2"/>
  <c r="M61" i="2"/>
  <c r="Q61" i="2"/>
  <c r="U61" i="2"/>
  <c r="M62" i="2"/>
  <c r="Q62" i="2"/>
  <c r="U62" i="2"/>
  <c r="M63" i="2"/>
  <c r="Q63" i="2"/>
  <c r="U63" i="2"/>
  <c r="M52" i="2"/>
  <c r="Q52" i="2"/>
  <c r="U52" i="2"/>
  <c r="M53" i="2"/>
  <c r="Q53" i="2"/>
  <c r="U53" i="2"/>
  <c r="M54" i="2"/>
  <c r="Q54" i="2"/>
  <c r="U54" i="2"/>
  <c r="M55" i="2"/>
  <c r="Q55" i="2"/>
  <c r="U55" i="2"/>
  <c r="M56" i="2"/>
  <c r="Q56" i="2"/>
  <c r="U56" i="2"/>
  <c r="M57" i="2"/>
  <c r="Q57" i="2"/>
  <c r="U57" i="2"/>
  <c r="M58" i="2"/>
  <c r="Q58" i="2"/>
  <c r="U58" i="2"/>
  <c r="K45" i="2"/>
  <c r="O45" i="2"/>
  <c r="S45" i="2"/>
  <c r="W45" i="2"/>
  <c r="AA45" i="2"/>
  <c r="K46" i="2"/>
  <c r="O46" i="2"/>
  <c r="S46" i="2"/>
  <c r="W46" i="2"/>
  <c r="AA46" i="2"/>
  <c r="K47" i="2"/>
  <c r="O47" i="2"/>
  <c r="S47" i="2"/>
  <c r="W47" i="2"/>
  <c r="AA47" i="2"/>
  <c r="K48" i="2"/>
  <c r="O48" i="2"/>
  <c r="S48" i="2"/>
  <c r="W48" i="2"/>
  <c r="AA48" i="2"/>
  <c r="K49" i="2"/>
  <c r="O49" i="2"/>
  <c r="S49" i="2"/>
  <c r="W49" i="2"/>
  <c r="AA49" i="2"/>
  <c r="K50" i="2"/>
  <c r="O50" i="2"/>
  <c r="S50" i="2"/>
  <c r="W50" i="2"/>
  <c r="AA50" i="2"/>
  <c r="K51" i="2"/>
  <c r="O51" i="2"/>
  <c r="S51" i="2"/>
  <c r="W51" i="2"/>
  <c r="AA51" i="2"/>
  <c r="M45" i="2"/>
  <c r="Q45" i="2"/>
  <c r="U45" i="2"/>
  <c r="M46" i="2"/>
  <c r="Q46" i="2"/>
  <c r="U46" i="2"/>
  <c r="M47" i="2"/>
  <c r="Q47" i="2"/>
  <c r="U47" i="2"/>
  <c r="M48" i="2"/>
  <c r="Q48" i="2"/>
  <c r="U48" i="2"/>
  <c r="M49" i="2"/>
  <c r="Q49" i="2"/>
  <c r="U49" i="2"/>
  <c r="M50" i="2"/>
  <c r="Q50" i="2"/>
  <c r="U50" i="2"/>
  <c r="M51" i="2"/>
  <c r="Q51" i="2"/>
  <c r="U51" i="2"/>
  <c r="M37" i="2"/>
  <c r="Q37" i="2"/>
  <c r="U37" i="2"/>
  <c r="Y37" i="2"/>
  <c r="M38" i="2"/>
  <c r="Q38" i="2"/>
  <c r="U38" i="2"/>
  <c r="Y38" i="2"/>
  <c r="M39" i="2"/>
  <c r="Q39" i="2"/>
  <c r="U39" i="2"/>
  <c r="Y39" i="2"/>
  <c r="M40" i="2"/>
  <c r="Q40" i="2"/>
  <c r="U40" i="2"/>
  <c r="Y40" i="2"/>
  <c r="M41" i="2"/>
  <c r="Q41" i="2"/>
  <c r="U41" i="2"/>
  <c r="Y41" i="2"/>
  <c r="M42" i="2"/>
  <c r="Q42" i="2"/>
  <c r="U42" i="2"/>
  <c r="Y42" i="2"/>
  <c r="M43" i="2"/>
  <c r="Q43" i="2"/>
  <c r="U43" i="2"/>
  <c r="Y43" i="2"/>
  <c r="M44" i="2"/>
  <c r="Q44" i="2"/>
  <c r="U44" i="2"/>
  <c r="Y44" i="2"/>
  <c r="K37" i="2"/>
  <c r="O37" i="2"/>
  <c r="S37" i="2"/>
  <c r="W37" i="2"/>
  <c r="K38" i="2"/>
  <c r="O38" i="2"/>
  <c r="S38" i="2"/>
  <c r="W38" i="2"/>
  <c r="K39" i="2"/>
  <c r="O39" i="2"/>
  <c r="S39" i="2"/>
  <c r="W39" i="2"/>
  <c r="K40" i="2"/>
  <c r="O40" i="2"/>
  <c r="S40" i="2"/>
  <c r="W40" i="2"/>
  <c r="K41" i="2"/>
  <c r="O41" i="2"/>
  <c r="S41" i="2"/>
  <c r="W41" i="2"/>
  <c r="K42" i="2"/>
  <c r="O42" i="2"/>
  <c r="S42" i="2"/>
  <c r="W42" i="2"/>
  <c r="K43" i="2"/>
  <c r="O43" i="2"/>
  <c r="S43" i="2"/>
  <c r="W43" i="2"/>
  <c r="K44" i="2"/>
  <c r="O44" i="2"/>
  <c r="S44" i="2"/>
  <c r="W44" i="2"/>
  <c r="K31" i="2"/>
  <c r="S31" i="2"/>
  <c r="AA31" i="2"/>
  <c r="K32" i="2"/>
  <c r="O32" i="2"/>
  <c r="S32" i="2"/>
  <c r="AA32" i="2"/>
  <c r="K33" i="2"/>
  <c r="O33" i="2"/>
  <c r="S33" i="2"/>
  <c r="AA33" i="2"/>
  <c r="K34" i="2"/>
  <c r="O34" i="2"/>
  <c r="S34" i="2"/>
  <c r="AA34" i="2"/>
  <c r="K35" i="2"/>
  <c r="O35" i="2"/>
  <c r="S35" i="2"/>
  <c r="AA35" i="2"/>
  <c r="K36" i="2"/>
  <c r="O36" i="2"/>
  <c r="S36" i="2"/>
  <c r="AA36" i="2"/>
  <c r="M31" i="2"/>
  <c r="Q31" i="2"/>
  <c r="U31" i="2"/>
  <c r="M32" i="2"/>
  <c r="Q32" i="2"/>
  <c r="U32" i="2"/>
  <c r="M33" i="2"/>
  <c r="Q33" i="2"/>
  <c r="U33" i="2"/>
  <c r="M34" i="2"/>
  <c r="Q34" i="2"/>
  <c r="U34" i="2"/>
  <c r="M35" i="2"/>
  <c r="Q35" i="2"/>
  <c r="U35" i="2"/>
  <c r="M36" i="2"/>
  <c r="Q36" i="2"/>
  <c r="U36" i="2"/>
  <c r="I26" i="2"/>
  <c r="M26" i="2"/>
  <c r="O26" i="2"/>
  <c r="Q26" i="2"/>
  <c r="S26" i="2"/>
  <c r="U26" i="2"/>
  <c r="W26" i="2"/>
  <c r="U113" i="2" l="1"/>
  <c r="M113" i="2"/>
  <c r="W113" i="2"/>
  <c r="O113" i="2"/>
  <c r="Y113" i="2"/>
  <c r="Q113" i="2"/>
  <c r="AA113" i="2"/>
  <c r="S113" i="2"/>
</calcChain>
</file>

<file path=xl/sharedStrings.xml><?xml version="1.0" encoding="utf-8"?>
<sst xmlns="http://schemas.openxmlformats.org/spreadsheetml/2006/main" count="1991" uniqueCount="952">
  <si>
    <t>ICYEGERANYO CY'IBYAVUYE MU MATORA Y'ABAGIZE INTEKO ISHINGA AMATEGEKO YO KU WA 16/09/2013</t>
  </si>
  <si>
    <t>AKARERE</t>
  </si>
  <si>
    <t>UMURENGE</t>
  </si>
  <si>
    <t>Abagombaga gutora</t>
  </si>
  <si>
    <t>Umubare w'abatoye</t>
  </si>
  <si>
    <t>%</t>
  </si>
  <si>
    <t>Imfabusa</t>
  </si>
  <si>
    <t>Abatoye neza</t>
  </si>
  <si>
    <t>Amajwi buri Mutwe wa Politiki/Umukandida wigenga yabonye</t>
  </si>
  <si>
    <t>Venuste</t>
  </si>
  <si>
    <t>FPR</t>
  </si>
  <si>
    <t>Gilbert</t>
  </si>
  <si>
    <t>PS Imbera</t>
  </si>
  <si>
    <t>PSD</t>
  </si>
  <si>
    <t>PL</t>
  </si>
  <si>
    <t>Leonille</t>
  </si>
  <si>
    <t>Clovis</t>
  </si>
  <si>
    <t>RWAMAGANA</t>
  </si>
  <si>
    <t xml:space="preserve">FUMBWE </t>
  </si>
  <si>
    <t>GAHENGERI</t>
  </si>
  <si>
    <t>GISHALI</t>
  </si>
  <si>
    <t>KARENGE</t>
  </si>
  <si>
    <t>KIGABIRO</t>
  </si>
  <si>
    <t>MUHAZI</t>
  </si>
  <si>
    <t>MUNYAGA</t>
  </si>
  <si>
    <t xml:space="preserve">MUNYIGINYA </t>
  </si>
  <si>
    <t>MUSHA</t>
  </si>
  <si>
    <t>MUYUMBU</t>
  </si>
  <si>
    <t>MWULIRE</t>
  </si>
  <si>
    <t>NZIGE</t>
  </si>
  <si>
    <t>NYAKALIRO</t>
  </si>
  <si>
    <t xml:space="preserve">RUBONA </t>
  </si>
  <si>
    <t>TOTAL</t>
  </si>
  <si>
    <t>AKAGALI</t>
  </si>
  <si>
    <t xml:space="preserve">SITE Y'ITORA </t>
  </si>
  <si>
    <t>FUMBWE</t>
  </si>
  <si>
    <t>NYARUBUYE</t>
  </si>
  <si>
    <t>GS JANJAGIRO</t>
  </si>
  <si>
    <t>MUNUNU</t>
  </si>
  <si>
    <t>NYAGASAMBU</t>
  </si>
  <si>
    <t>GS NYAGASAMBU</t>
  </si>
  <si>
    <t>SASABIRAGO</t>
  </si>
  <si>
    <t>NYAKAGUNGA</t>
  </si>
  <si>
    <t>NYAMIRAMA</t>
  </si>
  <si>
    <t>EP NYAMIRAMA</t>
  </si>
  <si>
    <t>RWERI</t>
  </si>
  <si>
    <t>EP RWAMASHYONGOSHYO</t>
  </si>
  <si>
    <t>RUGARAMA</t>
  </si>
  <si>
    <t>ES RWAMASHYONGOSHYO</t>
  </si>
  <si>
    <t>KIBARE</t>
  </si>
  <si>
    <t>GS GAHENGERI</t>
  </si>
  <si>
    <t>KAGEZI</t>
  </si>
  <si>
    <t>MUTAMWA</t>
  </si>
  <si>
    <t>EP RUNYINYA</t>
  </si>
  <si>
    <t>KANYANGESE</t>
  </si>
  <si>
    <t>GIHUMUZA</t>
  </si>
  <si>
    <t>GS APPEGA</t>
  </si>
  <si>
    <t>RUNYINYA</t>
  </si>
  <si>
    <t xml:space="preserve">KARENGE </t>
  </si>
  <si>
    <t>BICACA</t>
  </si>
  <si>
    <t>GS NYAMATETE</t>
  </si>
  <si>
    <t>NYABUBARE</t>
  </si>
  <si>
    <t>GS KARENGE</t>
  </si>
  <si>
    <t>BYIMANA</t>
  </si>
  <si>
    <t>NYAMATETE</t>
  </si>
  <si>
    <t>KANGAMBA</t>
  </si>
  <si>
    <t>GS KANGAMBA</t>
  </si>
  <si>
    <t>ASEPESKA</t>
  </si>
  <si>
    <t>KABASORE</t>
  </si>
  <si>
    <t>APEVEKA</t>
  </si>
  <si>
    <t>BWIZA</t>
  </si>
  <si>
    <t>EP RUTONDE</t>
  </si>
  <si>
    <t>CYANYA</t>
  </si>
  <si>
    <t>LYCEE ISLAMIQUE</t>
  </si>
  <si>
    <t>NYAGASENYI</t>
  </si>
  <si>
    <t>EP RWAMAGANA B</t>
  </si>
  <si>
    <t>SIBAGIRE</t>
  </si>
  <si>
    <t>GS RWAMAGANA PTOT</t>
  </si>
  <si>
    <t>SOVU</t>
  </si>
  <si>
    <t>EP SOVU</t>
  </si>
  <si>
    <t xml:space="preserve">MUHAZI </t>
  </si>
  <si>
    <t xml:space="preserve">NYARUSANGE  </t>
  </si>
  <si>
    <t>GS NYARUSANGE</t>
  </si>
  <si>
    <t>KARITUTU</t>
  </si>
  <si>
    <t>NSINDA</t>
  </si>
  <si>
    <t>GS NSINDA</t>
  </si>
  <si>
    <t xml:space="preserve">KABARE </t>
  </si>
  <si>
    <t>GS KABARE</t>
  </si>
  <si>
    <t>BYEZA</t>
  </si>
  <si>
    <t>KARAMBI</t>
  </si>
  <si>
    <t>EP KARAMBI</t>
  </si>
  <si>
    <t>MURAMBI</t>
  </si>
  <si>
    <t>EP MURAMBI</t>
  </si>
  <si>
    <t xml:space="preserve">KITAZIGURWA </t>
  </si>
  <si>
    <t>GS KITAZIGURWA</t>
  </si>
  <si>
    <t>NTEBE</t>
  </si>
  <si>
    <t>NKUNGU</t>
  </si>
  <si>
    <t>EP NKUNGU</t>
  </si>
  <si>
    <t>KADUHA</t>
  </si>
  <si>
    <t>GS KADUHA</t>
  </si>
  <si>
    <t>RWERU</t>
  </si>
  <si>
    <t>EP MUNYAGA</t>
  </si>
  <si>
    <t>ZINGA</t>
  </si>
  <si>
    <t>MUNYIGINYA</t>
  </si>
  <si>
    <t>BWANA</t>
  </si>
  <si>
    <t>EP MUNYIGINYA</t>
  </si>
  <si>
    <t>BINUNGA</t>
  </si>
  <si>
    <t>CYIMBAZI</t>
  </si>
  <si>
    <t>EP CYIMBAZI</t>
  </si>
  <si>
    <t>CYARUKAMBA</t>
  </si>
  <si>
    <t>NKOMANGWA</t>
  </si>
  <si>
    <t>EP NYARUBUYE CATHOLIC</t>
  </si>
  <si>
    <t>AKABARE</t>
  </si>
  <si>
    <t>GS DUHA</t>
  </si>
  <si>
    <t>KAGARAMA</t>
  </si>
  <si>
    <t>ST KIZITO</t>
  </si>
  <si>
    <t>BUDAHANDA</t>
  </si>
  <si>
    <t>EP RUTOMA (GS RUTOMA)</t>
  </si>
  <si>
    <t>NYABISINDU</t>
  </si>
  <si>
    <t>APPAGIE MUSHA</t>
  </si>
  <si>
    <t>NYAKABANDA</t>
  </si>
  <si>
    <t>EP RUTOMA (GS RUTOMA</t>
  </si>
  <si>
    <t>AKINYAMBO</t>
  </si>
  <si>
    <t>G.S MUYUMBU</t>
  </si>
  <si>
    <t>NYARUKOMBE</t>
  </si>
  <si>
    <t>EP MUYUMBU</t>
  </si>
  <si>
    <t>MUREHE</t>
  </si>
  <si>
    <t>EP MURAMA</t>
  </si>
  <si>
    <t>BUJYUJYU</t>
  </si>
  <si>
    <t>EP BUJYUJYU</t>
  </si>
  <si>
    <t xml:space="preserve">MWULIRE </t>
  </si>
  <si>
    <t>EP/GS MWULIRE I</t>
  </si>
  <si>
    <t>BICUMBI</t>
  </si>
  <si>
    <t>EP/GS BICUMBI</t>
  </si>
  <si>
    <t>NTUNGA</t>
  </si>
  <si>
    <t>EP/GS CYIMBAZI</t>
  </si>
  <si>
    <t>BUSHENYI</t>
  </si>
  <si>
    <t>EP BATISTE (GS MWULIRE II)</t>
  </si>
  <si>
    <t>AKANZU</t>
  </si>
  <si>
    <t>EP AKANZU</t>
  </si>
  <si>
    <t>EP RUGARAMA</t>
  </si>
  <si>
    <t>MURAMA</t>
  </si>
  <si>
    <t>KIGARAMA</t>
  </si>
  <si>
    <t>GATARE</t>
  </si>
  <si>
    <t>EP NYAKALIRO</t>
  </si>
  <si>
    <t>GISHORE</t>
  </si>
  <si>
    <t>GS GISHORE</t>
  </si>
  <si>
    <t>MUNINI</t>
  </si>
  <si>
    <t>RWIMBOGO</t>
  </si>
  <si>
    <t>GS BIHEMBE</t>
  </si>
  <si>
    <t>BIHEMBE</t>
  </si>
  <si>
    <t>RUBONA</t>
  </si>
  <si>
    <t>BYINZA</t>
  </si>
  <si>
    <t>EP BYINZA</t>
  </si>
  <si>
    <t>KABATASI</t>
  </si>
  <si>
    <t>EP/GS RUBONA</t>
  </si>
  <si>
    <t>KABUYE</t>
  </si>
  <si>
    <t>EP/GS NAWE</t>
  </si>
  <si>
    <t>MABARE</t>
  </si>
  <si>
    <t>EP/GS MABARE</t>
  </si>
  <si>
    <t>NAWE</t>
  </si>
  <si>
    <t>CYINYANA</t>
  </si>
  <si>
    <t>EP NYARUGARI</t>
  </si>
  <si>
    <t>GATI</t>
  </si>
  <si>
    <t>GS GATI</t>
  </si>
  <si>
    <t>RUHUNDA</t>
  </si>
  <si>
    <t>ES MUHAZI</t>
  </si>
  <si>
    <t>GS RUHUNDA</t>
  </si>
  <si>
    <t>KAVUMU</t>
  </si>
  <si>
    <t>BWINSANGA</t>
  </si>
  <si>
    <t>GS GISHALI</t>
  </si>
  <si>
    <t>RUHIMBI</t>
  </si>
  <si>
    <t>GEN. TOTAL</t>
  </si>
  <si>
    <t>REPUBULIKA Y'URWANDA</t>
  </si>
  <si>
    <t>KOMISIYO Y'IGIHUGU Y'AMATORA</t>
  </si>
  <si>
    <t>INTARA Y'IBURASIRAZUBA</t>
  </si>
  <si>
    <t>ABAGOMBAGA GUTORA</t>
  </si>
  <si>
    <t>ABATOYE</t>
  </si>
  <si>
    <t>IJANISHA</t>
  </si>
  <si>
    <t>IMFABUSA</t>
  </si>
  <si>
    <t>ABATOYE NEZA</t>
  </si>
  <si>
    <t>Bizirema Venuste</t>
  </si>
  <si>
    <t>Mwenedata Gilbert</t>
  </si>
  <si>
    <t>PS Imberakuri</t>
  </si>
  <si>
    <t>Mutuyimana Leonille</t>
  </si>
  <si>
    <t>Ganza Clovis</t>
  </si>
  <si>
    <t>BUGESERA</t>
  </si>
  <si>
    <t>GATSIBO</t>
  </si>
  <si>
    <t>KAYONZA</t>
  </si>
  <si>
    <t>KIREHE</t>
  </si>
  <si>
    <t>NGOMA</t>
  </si>
  <si>
    <t>NYAGATARE</t>
  </si>
  <si>
    <t>Bikorewe I Rwamagana ku wa 16/09/2013</t>
  </si>
  <si>
    <t>KAYIRANGA R. Frank</t>
  </si>
  <si>
    <t>Umuhuzabikorwa w'Amatora mu</t>
  </si>
  <si>
    <t>Ntara y'Iburasirazuba</t>
  </si>
  <si>
    <t xml:space="preserve">UMURENGE </t>
  </si>
  <si>
    <t>GASHANDA</t>
  </si>
  <si>
    <t>CYERWA</t>
  </si>
  <si>
    <t>EP BITARE</t>
  </si>
  <si>
    <t>GISERI</t>
  </si>
  <si>
    <t>GS GASHANDA</t>
  </si>
  <si>
    <t>MUNEGE</t>
  </si>
  <si>
    <t>EP MUNEGE</t>
  </si>
  <si>
    <t>MUTSINDO</t>
  </si>
  <si>
    <t>GS KANSANA</t>
  </si>
  <si>
    <t>JARAMA</t>
  </si>
  <si>
    <t>IHANIKA</t>
  </si>
  <si>
    <t>GS UMUKA</t>
  </si>
  <si>
    <t>GS JARAMA</t>
  </si>
  <si>
    <t>KIGOMA</t>
  </si>
  <si>
    <t>GS MBUYE</t>
  </si>
  <si>
    <t>KIBIMBA</t>
  </si>
  <si>
    <t>KAREMBO</t>
  </si>
  <si>
    <t>AKAZIBA</t>
  </si>
  <si>
    <t>EP NGARA</t>
  </si>
  <si>
    <t>KARABA</t>
  </si>
  <si>
    <t>GS KABIRIZI B</t>
  </si>
  <si>
    <t>NYAMIRAMBO</t>
  </si>
  <si>
    <t>GS KABIRIZI A</t>
  </si>
  <si>
    <t>KAZO</t>
  </si>
  <si>
    <t>BIRENGA</t>
  </si>
  <si>
    <t>GS MULINJA</t>
  </si>
  <si>
    <t>GAHURIRE</t>
  </si>
  <si>
    <t>GS EP RURENGE</t>
  </si>
  <si>
    <t>KARAMA</t>
  </si>
  <si>
    <t>GS GAHURIRE</t>
  </si>
  <si>
    <t>UMUKAMBA</t>
  </si>
  <si>
    <t>EP FUKWE</t>
  </si>
  <si>
    <t>EP KIBIMBA</t>
  </si>
  <si>
    <t>TUNDUTI</t>
  </si>
  <si>
    <t>EP TUNDUTI</t>
  </si>
  <si>
    <t>KIBUNGO</t>
  </si>
  <si>
    <t>CYASEMAKAMABA</t>
  </si>
  <si>
    <t>EP KIBUNGO</t>
  </si>
  <si>
    <t>KARENGA I</t>
  </si>
  <si>
    <t xml:space="preserve">EPRC </t>
  </si>
  <si>
    <t>KARENGE II</t>
  </si>
  <si>
    <t>ESM MUSAMVU</t>
  </si>
  <si>
    <t>MAHANGO</t>
  </si>
  <si>
    <t>GS GAHIMA</t>
  </si>
  <si>
    <t>GAHIMA</t>
  </si>
  <si>
    <t>AGAPE</t>
  </si>
  <si>
    <t>GATONDE I</t>
  </si>
  <si>
    <t>EP RUBONA</t>
  </si>
  <si>
    <t>GATONDE II</t>
  </si>
  <si>
    <t>NYAGATOVU N.S.</t>
  </si>
  <si>
    <t>MUGESERA</t>
  </si>
  <si>
    <t>AKABUNGO</t>
  </si>
  <si>
    <t>GS GATARE</t>
  </si>
  <si>
    <t>NTAGA</t>
  </si>
  <si>
    <t>EP NTAGA</t>
  </si>
  <si>
    <t>NYAMUGARI</t>
  </si>
  <si>
    <t>EP KIBARE I</t>
  </si>
  <si>
    <t>MUGATARE</t>
  </si>
  <si>
    <t>EP KAGASHI</t>
  </si>
  <si>
    <t>NYANGE I</t>
  </si>
  <si>
    <t>GS NYANGE</t>
  </si>
  <si>
    <t>NYANGE II</t>
  </si>
  <si>
    <t>EP KABINDI</t>
  </si>
  <si>
    <t>GITARAGA</t>
  </si>
  <si>
    <t>GS RURENGE Prot.</t>
  </si>
  <si>
    <t>EP RUKIRA</t>
  </si>
  <si>
    <t>MVUMBA</t>
  </si>
  <si>
    <t>GS MVUBA</t>
  </si>
  <si>
    <t>RURENGE</t>
  </si>
  <si>
    <t>EP RURENGE Catol.</t>
  </si>
  <si>
    <t>SAKARA</t>
  </si>
  <si>
    <t>GS SAKARA</t>
  </si>
  <si>
    <t>MUTENDERI</t>
  </si>
  <si>
    <t>KARWEMA</t>
  </si>
  <si>
    <t>GS MATONGO</t>
  </si>
  <si>
    <t>EP KIBARE II</t>
  </si>
  <si>
    <t>GS BARE</t>
  </si>
  <si>
    <t>MUZINGIRA</t>
  </si>
  <si>
    <t>GS MUZINGIRA</t>
  </si>
  <si>
    <t>NYAGASOZI</t>
  </si>
  <si>
    <t>GS KIBARA</t>
  </si>
  <si>
    <t>REMERA</t>
  </si>
  <si>
    <t>BUGERA I</t>
  </si>
  <si>
    <t>EP REMERA</t>
  </si>
  <si>
    <t>BUGERA II</t>
  </si>
  <si>
    <t>GS GASETSA</t>
  </si>
  <si>
    <t>KINUNGA</t>
  </si>
  <si>
    <t>GS NYAMUGARI</t>
  </si>
  <si>
    <t>NDEKWE</t>
  </si>
  <si>
    <t>GS NDEKWE</t>
  </si>
  <si>
    <t>NYAMAGANA</t>
  </si>
  <si>
    <t>EP KABARE</t>
  </si>
  <si>
    <t>RUKIRA</t>
  </si>
  <si>
    <t>BURIBA</t>
  </si>
  <si>
    <t>ES RURAMA</t>
  </si>
  <si>
    <t>KIBATSI I</t>
  </si>
  <si>
    <t>GS GITUKU</t>
  </si>
  <si>
    <t>KIBATSI II</t>
  </si>
  <si>
    <t>EP GAHUSHYI</t>
  </si>
  <si>
    <t>NYARUVUMU</t>
  </si>
  <si>
    <t>GS KIBAYA</t>
  </si>
  <si>
    <t>NYINYA I</t>
  </si>
  <si>
    <t>GS NYINYA</t>
  </si>
  <si>
    <t>NYINYA II</t>
  </si>
  <si>
    <t>EP RUGARAGARA</t>
  </si>
  <si>
    <t>RUKUMBERI</t>
  </si>
  <si>
    <t>GITUZA</t>
  </si>
  <si>
    <t>GS GITUZA</t>
  </si>
  <si>
    <t>NTOVI</t>
  </si>
  <si>
    <t>EP NTOVI</t>
  </si>
  <si>
    <t>RUBAGO</t>
  </si>
  <si>
    <t>EP RUBAGO</t>
  </si>
  <si>
    <t>GS RWINTASHYA</t>
  </si>
  <si>
    <t>RWINTASHYA</t>
  </si>
  <si>
    <t>AKAGARAMA</t>
  </si>
  <si>
    <t>EP KIGARAMA</t>
  </si>
  <si>
    <t>RWIKUBO</t>
  </si>
  <si>
    <t>RUGESE</t>
  </si>
  <si>
    <t>GS KIRWA</t>
  </si>
  <si>
    <t>MUSYA</t>
  </si>
  <si>
    <t>GS MUSYA</t>
  </si>
  <si>
    <t>RUJAMABARA</t>
  </si>
  <si>
    <t>EP RUJAMBARA</t>
  </si>
  <si>
    <t>MUHURIRE</t>
  </si>
  <si>
    <t>GS MUHURIRE</t>
  </si>
  <si>
    <t>SAKE</t>
  </si>
  <si>
    <t>KIBONDE</t>
  </si>
  <si>
    <t>EP NSHILI</t>
  </si>
  <si>
    <t>GAFUNZO</t>
  </si>
  <si>
    <t>EP GAFUNZO</t>
  </si>
  <si>
    <t>RUKOMA</t>
  </si>
  <si>
    <t>GS RUKOMA</t>
  </si>
  <si>
    <t>NKANGA</t>
  </si>
  <si>
    <t>GS KANAZI</t>
  </si>
  <si>
    <t>ZAZA</t>
  </si>
  <si>
    <t>RUHEMBE</t>
  </si>
  <si>
    <t>EP ZAZA B</t>
  </si>
  <si>
    <t>RUHINGA</t>
  </si>
  <si>
    <t>GS SANGAZA</t>
  </si>
  <si>
    <t>EP SHYWA</t>
  </si>
  <si>
    <t>NYAGATUGUNDA</t>
  </si>
  <si>
    <t>GS ZAZA A</t>
  </si>
  <si>
    <t>AKARERE KA NGOMA</t>
  </si>
  <si>
    <t>REPUBULIKA Y'U RWANDA</t>
  </si>
  <si>
    <t>ZONE BUGESERA-RWAMAGANA</t>
  </si>
  <si>
    <t>AKARERE KA BUGESERA</t>
  </si>
  <si>
    <t>GASHORA</t>
  </si>
  <si>
    <t>JURU</t>
  </si>
  <si>
    <t>KAMABUYE</t>
  </si>
  <si>
    <t>MAREBA</t>
  </si>
  <si>
    <t>MAYANGE</t>
  </si>
  <si>
    <t>MUSENYI</t>
  </si>
  <si>
    <t>MWOGO</t>
  </si>
  <si>
    <t>NGERUKA</t>
  </si>
  <si>
    <t>NTARAMA</t>
  </si>
  <si>
    <t>NYAMATA</t>
  </si>
  <si>
    <t>NYARUGENGE</t>
  </si>
  <si>
    <t>RILIMA</t>
  </si>
  <si>
    <t>RUHUHA</t>
  </si>
  <si>
    <t>SHYARA</t>
  </si>
  <si>
    <t xml:space="preserve">TOTAL </t>
  </si>
  <si>
    <t>AKAGARI</t>
  </si>
  <si>
    <t>SITE Y'ITORA</t>
  </si>
  <si>
    <t>BIRYOGO</t>
  </si>
  <si>
    <t>EP GASHORA</t>
  </si>
  <si>
    <t>RAMIRO</t>
  </si>
  <si>
    <t>EP DIHIRO</t>
  </si>
  <si>
    <t>MWENDO</t>
  </si>
  <si>
    <t>GS MWENDO</t>
  </si>
  <si>
    <t>KAGOMASI</t>
  </si>
  <si>
    <t>GS DIHIRO</t>
  </si>
  <si>
    <t>MUSOVU</t>
  </si>
  <si>
    <t>EP RUSHUBI</t>
  </si>
  <si>
    <t>KABUKUBA</t>
  </si>
  <si>
    <t>ES JURU</t>
  </si>
  <si>
    <t>EP JURU</t>
  </si>
  <si>
    <t>MUGORORE</t>
  </si>
  <si>
    <t>EP GATORA</t>
  </si>
  <si>
    <t>RWINUME</t>
  </si>
  <si>
    <t>GS KATARARA</t>
  </si>
  <si>
    <t>KAMPEKA</t>
  </si>
  <si>
    <t>GS NYAKAYAGA</t>
  </si>
  <si>
    <t>TUNDA</t>
  </si>
  <si>
    <t>EP TUNDA</t>
  </si>
  <si>
    <t>BIHARAGU</t>
  </si>
  <si>
    <t>GS BIHARAGU</t>
  </si>
  <si>
    <t>NYAKAYAGA</t>
  </si>
  <si>
    <t>EP MURAGO</t>
  </si>
  <si>
    <t>BURENGE</t>
  </si>
  <si>
    <t>EP MURAMBO</t>
  </si>
  <si>
    <t>EP RUKOYOYO</t>
  </si>
  <si>
    <t>GAKOMEYE</t>
  </si>
  <si>
    <t>EP GAKOMEYE</t>
  </si>
  <si>
    <t>NYAMIGINA</t>
  </si>
  <si>
    <t>RANGO</t>
  </si>
  <si>
    <t>GS RANGO</t>
  </si>
  <si>
    <t>GS MAREBA</t>
  </si>
  <si>
    <t>GAKAMBA</t>
  </si>
  <si>
    <t>EP MUYENZI</t>
  </si>
  <si>
    <t>KAGENGE</t>
  </si>
  <si>
    <t>EP MAYANGE B</t>
  </si>
  <si>
    <t>KIBENGA</t>
  </si>
  <si>
    <t>GS MAYANGE A</t>
  </si>
  <si>
    <t>EP KIBENGA</t>
  </si>
  <si>
    <t>KIBIRIZI</t>
  </si>
  <si>
    <t>EP KIBIRIZI</t>
  </si>
  <si>
    <t>MBYO</t>
  </si>
  <si>
    <t>GAKO MILITARY</t>
  </si>
  <si>
    <t>GS KAMABUYE</t>
  </si>
  <si>
    <t>GICACA</t>
  </si>
  <si>
    <t>EP GICACA</t>
  </si>
  <si>
    <t>GS MUSENYI</t>
  </si>
  <si>
    <t>NYAGIHUNIKA</t>
  </si>
  <si>
    <t>GS NYAGIHUNIKA</t>
  </si>
  <si>
    <t>RULINDO</t>
  </si>
  <si>
    <t>EP RULINDO</t>
  </si>
  <si>
    <t>GS MWOGO</t>
  </si>
  <si>
    <t>BITABA</t>
  </si>
  <si>
    <t>GS KAGASA</t>
  </si>
  <si>
    <t>KAGASA</t>
  </si>
  <si>
    <t>EP KAGASA</t>
  </si>
  <si>
    <t>RUGUNGA</t>
  </si>
  <si>
    <t>EP KAGERERO</t>
  </si>
  <si>
    <t>NYAKAYENZI</t>
  </si>
  <si>
    <t>GS TWIMPALA</t>
  </si>
  <si>
    <t>EP NGERUKA</t>
  </si>
  <si>
    <t>GS RUTONDE</t>
  </si>
  <si>
    <t>RUTONDE</t>
  </si>
  <si>
    <t>EP KAGANO</t>
  </si>
  <si>
    <t>GIHEMBE</t>
  </si>
  <si>
    <t>CYUGARO</t>
  </si>
  <si>
    <t>EP CYUGARO</t>
  </si>
  <si>
    <t>KANZENZE</t>
  </si>
  <si>
    <t>GS NTARAMA</t>
  </si>
  <si>
    <t>EP NYIRARUKOBWA</t>
  </si>
  <si>
    <t>GS KIBUNGO</t>
  </si>
  <si>
    <t>KANAZI</t>
  </si>
  <si>
    <t>EP KANAZI</t>
  </si>
  <si>
    <t>KAYUMBA</t>
  </si>
  <si>
    <t>EP KAYENZI</t>
  </si>
  <si>
    <t>MARANYUNDO</t>
  </si>
  <si>
    <t>GS MARANYUNDO</t>
  </si>
  <si>
    <t>GS MURAMA</t>
  </si>
  <si>
    <t>NYAMATA VILLE</t>
  </si>
  <si>
    <t>GS NYAMATA CATHOLIQUE</t>
  </si>
  <si>
    <t>GIHINGA</t>
  </si>
  <si>
    <t>GS KAMABARE</t>
  </si>
  <si>
    <t>NGENDA</t>
  </si>
  <si>
    <t>EP NGENDA</t>
  </si>
  <si>
    <t>RUGANDO</t>
  </si>
  <si>
    <t>EP RUGANDO</t>
  </si>
  <si>
    <t>KIMARANZARA</t>
  </si>
  <si>
    <t>GS RILIMA CATHOLIC</t>
  </si>
  <si>
    <t>KARERA</t>
  </si>
  <si>
    <t>EP KARERA</t>
  </si>
  <si>
    <t>KABEZA</t>
  </si>
  <si>
    <t>EP KARIRISI</t>
  </si>
  <si>
    <t>FAITH AND HOPE</t>
  </si>
  <si>
    <t>NYABAGENDWA</t>
  </si>
  <si>
    <t>GS NYABAGENDWA</t>
  </si>
  <si>
    <t>BIHARI</t>
  </si>
  <si>
    <t>GATANGA</t>
  </si>
  <si>
    <t>VTC RUHUHA</t>
  </si>
  <si>
    <t>GIKUNDAMVURA</t>
  </si>
  <si>
    <t>EP KINDAMA</t>
  </si>
  <si>
    <t>KINDAMA</t>
  </si>
  <si>
    <t>EP MUNAZI</t>
  </si>
  <si>
    <t>GS RUHUHA</t>
  </si>
  <si>
    <t>BATIMA</t>
  </si>
  <si>
    <t>GS NKANGA</t>
  </si>
  <si>
    <t>KINTAMBWE</t>
  </si>
  <si>
    <t>GS NYIRAGISEKE</t>
  </si>
  <si>
    <t>NEMBA</t>
  </si>
  <si>
    <t>EP NEMBA</t>
  </si>
  <si>
    <t>EP RUZO</t>
  </si>
  <si>
    <t>MAZANE</t>
  </si>
  <si>
    <t>EP MAZANE</t>
  </si>
  <si>
    <t>SHARITA</t>
  </si>
  <si>
    <t>EP SHARITA</t>
  </si>
  <si>
    <t>KABAGUGU</t>
  </si>
  <si>
    <t>EP RWAMANYONI</t>
  </si>
  <si>
    <t>RUTARE</t>
  </si>
  <si>
    <t>EP GIHINGA</t>
  </si>
  <si>
    <t>REBERO</t>
  </si>
  <si>
    <t>EP NYABAGUMA</t>
  </si>
  <si>
    <t>NZIRANZIZA</t>
  </si>
  <si>
    <t>GS GIHINGA</t>
  </si>
  <si>
    <t xml:space="preserve">KOMISIYO Y'IGIHUGU Y'AMATORA </t>
  </si>
  <si>
    <t xml:space="preserve">INTARA Y'IBURASIRZUBA </t>
  </si>
  <si>
    <t>ZONE KAYONZA-NGOMA-KIREHE</t>
  </si>
  <si>
    <t xml:space="preserve">ICYEGERANYO CY'IBYAVUYE MU MATORA Y'ABAGIZE INTEKO ISHINGA AMATEGEKO YO KUWA 16/09/2016 </t>
  </si>
  <si>
    <t xml:space="preserve"> </t>
  </si>
  <si>
    <t>KABARONDO</t>
  </si>
  <si>
    <t>MWILI</t>
  </si>
  <si>
    <t>NDEGO</t>
  </si>
  <si>
    <t>KABARE</t>
  </si>
  <si>
    <t>MUKARANGE</t>
  </si>
  <si>
    <t>RWINKWAVU</t>
  </si>
  <si>
    <t>MURUNDI</t>
  </si>
  <si>
    <t>Ruramira</t>
  </si>
  <si>
    <t>GAHINI</t>
  </si>
  <si>
    <t>RUKARA</t>
  </si>
  <si>
    <t>imfabusa</t>
  </si>
  <si>
    <t xml:space="preserve">Bizirema Venuste </t>
  </si>
  <si>
    <t>RPF</t>
  </si>
  <si>
    <t>Mwenedata Girbert</t>
  </si>
  <si>
    <t>PS/Imberakuri</t>
  </si>
  <si>
    <t>amajwi</t>
  </si>
  <si>
    <t>EP Kabuya</t>
  </si>
  <si>
    <t>EP Gikaya</t>
  </si>
  <si>
    <t>EP Shyogo</t>
  </si>
  <si>
    <t>EP Nyagasambu</t>
  </si>
  <si>
    <t>GS MukoII</t>
  </si>
  <si>
    <t>EP Muko I</t>
  </si>
  <si>
    <t>GS Shyanda</t>
  </si>
  <si>
    <t>EP Rusave</t>
  </si>
  <si>
    <t>EP Murama</t>
  </si>
  <si>
    <t>G S Nyawera</t>
  </si>
  <si>
    <t xml:space="preserve"> EP  Nyakabungo</t>
  </si>
  <si>
    <t>EP Migera</t>
  </si>
  <si>
    <t>GS  Nyamugari</t>
  </si>
  <si>
    <t>EP Gasarabwayi</t>
  </si>
  <si>
    <t>EP Ndago</t>
  </si>
  <si>
    <t>EP Rwisirabo</t>
  </si>
  <si>
    <t>Akagera  Hotel</t>
  </si>
  <si>
    <t xml:space="preserve"> EP Ndego  I</t>
  </si>
  <si>
    <t>EP Ndego  II</t>
  </si>
  <si>
    <t>EP Byimana</t>
  </si>
  <si>
    <t>GS Gishanda</t>
  </si>
  <si>
    <t>EP Nkondo I</t>
  </si>
  <si>
    <t>EP Gihinga</t>
  </si>
  <si>
    <t>GS Rwinkwavu</t>
  </si>
  <si>
    <t xml:space="preserve"> GS  Rushenyi</t>
  </si>
  <si>
    <t>EP Rwagatera</t>
  </si>
  <si>
    <t>EP Kiburara</t>
  </si>
  <si>
    <t>EP Adelaide</t>
  </si>
  <si>
    <t>EP gitara</t>
  </si>
  <si>
    <t>EP Kamarashavu</t>
  </si>
  <si>
    <t>EP rubimba</t>
  </si>
  <si>
    <t>E P Mukarange CATH</t>
  </si>
  <si>
    <t>EP Nyabubare</t>
  </si>
  <si>
    <t>EP Mburabuturo</t>
  </si>
  <si>
    <t>EP Kayonza</t>
  </si>
  <si>
    <t>EP Rutare</t>
  </si>
  <si>
    <t>GS Muzizi</t>
  </si>
  <si>
    <t>EP Rukara catholique</t>
  </si>
  <si>
    <t xml:space="preserve">GS Kawangire </t>
  </si>
  <si>
    <t>GS Rwimishinya</t>
  </si>
  <si>
    <t>EP Nyabigega</t>
  </si>
  <si>
    <t>EP Kabarondo A</t>
  </si>
  <si>
    <t>EP Kabarondo  B</t>
  </si>
  <si>
    <t>EP Rubira</t>
  </si>
  <si>
    <t>EP KabarondoB</t>
  </si>
  <si>
    <t>EP Gahini</t>
  </si>
  <si>
    <t>EP Rwinkuba</t>
  </si>
  <si>
    <t>GS Juru</t>
  </si>
  <si>
    <t>ADPER Nyakabungo</t>
  </si>
  <si>
    <t>ADPER Rubariro</t>
  </si>
  <si>
    <t>EP Kiyenzi</t>
  </si>
  <si>
    <t>EP Nyamiyaga</t>
  </si>
  <si>
    <t>EP  Rukore</t>
  </si>
  <si>
    <t>EP Tsima</t>
  </si>
  <si>
    <t>EP Buhabwa</t>
  </si>
  <si>
    <t>L M C Gakoma</t>
  </si>
  <si>
    <t>ADEPR Kayongo</t>
  </si>
  <si>
    <t>Gardienne Macuba</t>
  </si>
  <si>
    <t>LCM Kayongo</t>
  </si>
  <si>
    <t>EP Rwinsheke</t>
  </si>
  <si>
    <t>EP Rweza</t>
  </si>
  <si>
    <t>EP Ryamanyoni</t>
  </si>
  <si>
    <t>EP Gacaca</t>
  </si>
  <si>
    <t>EP Rwakabanda</t>
  </si>
  <si>
    <t>ADPR Ryakiyenzi</t>
  </si>
  <si>
    <t>RURAMIRA</t>
  </si>
  <si>
    <t>EP Rulamira</t>
  </si>
  <si>
    <t>EP Bugambira</t>
  </si>
  <si>
    <t>EP Rukoma</t>
  </si>
  <si>
    <t>Total</t>
  </si>
  <si>
    <t>IMIRENGE</t>
  </si>
  <si>
    <t>Abatoye</t>
  </si>
  <si>
    <t>AKARERE KA KAYONZA</t>
  </si>
  <si>
    <t>GAHARA</t>
  </si>
  <si>
    <t>GATORE</t>
  </si>
  <si>
    <t>KIGINA</t>
  </si>
  <si>
    <t>MAHAMA</t>
  </si>
  <si>
    <t>MPANGA</t>
  </si>
  <si>
    <t>MUSAZA</t>
  </si>
  <si>
    <t>MUSHIKIRI</t>
  </si>
  <si>
    <t>NASHO</t>
  </si>
  <si>
    <t>NYAMUGALI</t>
  </si>
  <si>
    <t>BUTEZI</t>
  </si>
  <si>
    <t>E.P IRAMA</t>
  </si>
  <si>
    <t>MUHAMBA</t>
  </si>
  <si>
    <t>G.S MUHERO</t>
  </si>
  <si>
    <t>G.S MUGOGO</t>
  </si>
  <si>
    <t>G.S GASHONGORA</t>
  </si>
  <si>
    <t>NYAKAGEZI</t>
  </si>
  <si>
    <t>E.P BUTANGA</t>
  </si>
  <si>
    <t>RUBIMBA</t>
  </si>
  <si>
    <t>G.S GAHARA</t>
  </si>
  <si>
    <t>CURAZO</t>
  </si>
  <si>
    <t>G.S CURAZO</t>
  </si>
  <si>
    <t>NYAMIRYANGO</t>
  </si>
  <si>
    <t>G.S GATORE</t>
  </si>
  <si>
    <t>CYUNUZI</t>
  </si>
  <si>
    <t>E.P CYUNUZI</t>
  </si>
  <si>
    <t>MUGANZA</t>
  </si>
  <si>
    <t>RWABUTAZI</t>
  </si>
  <si>
    <t>RWANTONDE</t>
  </si>
  <si>
    <t>G.S RWANTONDE</t>
  </si>
  <si>
    <t>E.P NYANKURAZO</t>
  </si>
  <si>
    <t>E.P KIGARAMA</t>
  </si>
  <si>
    <t>KIREMERA</t>
  </si>
  <si>
    <t>NYAKERERA</t>
  </si>
  <si>
    <t>G.S GASENYI</t>
  </si>
  <si>
    <t>NYANKURAZO</t>
  </si>
  <si>
    <t>E.S CHUTES</t>
  </si>
  <si>
    <t>GATARAMA</t>
  </si>
  <si>
    <t>E.P GATARAMA</t>
  </si>
  <si>
    <t>G.S RUHANGA</t>
  </si>
  <si>
    <t>RUHANGA</t>
  </si>
  <si>
    <t>APAPEN</t>
  </si>
  <si>
    <t>RWANTERU</t>
  </si>
  <si>
    <t>G.S KIGINA</t>
  </si>
  <si>
    <t>GAHAMA</t>
  </si>
  <si>
    <t xml:space="preserve">G.S KIREHE </t>
  </si>
  <si>
    <t>NYABIGEGA</t>
  </si>
  <si>
    <t>G.S NYABIGEGA</t>
  </si>
  <si>
    <t>NYABIKOKORA</t>
  </si>
  <si>
    <t>G.S NYAKARAMBI</t>
  </si>
  <si>
    <t>RWESERO</t>
  </si>
  <si>
    <t>E.P RWESERO</t>
  </si>
  <si>
    <t>MAHAHA</t>
  </si>
  <si>
    <t>KAMOMBO</t>
  </si>
  <si>
    <t>G.S PAYSANNAT D</t>
  </si>
  <si>
    <t>E.P PAYSANNAT L</t>
  </si>
  <si>
    <t>MWOGA</t>
  </si>
  <si>
    <t>SARUHEMBE</t>
  </si>
  <si>
    <t>BWIYORERE</t>
  </si>
  <si>
    <t>G.S KANKOBWA</t>
  </si>
  <si>
    <t>KANKOBWA</t>
  </si>
  <si>
    <t>G.S MPANGA</t>
  </si>
  <si>
    <t>MUSHONGI</t>
  </si>
  <si>
    <t>E.P MUSHONGI</t>
  </si>
  <si>
    <t>G.S NYAWERA</t>
  </si>
  <si>
    <t>NYAKABUNGO</t>
  </si>
  <si>
    <t>G.S NYAKABUNGO</t>
  </si>
  <si>
    <t>RUBAYA</t>
  </si>
  <si>
    <t>G.S MURAMBI</t>
  </si>
  <si>
    <t>GASARABWAYI</t>
  </si>
  <si>
    <t>G.S NYAKIRIBA</t>
  </si>
  <si>
    <t>KABUGA</t>
  </si>
  <si>
    <t>G.S RUGANGO</t>
  </si>
  <si>
    <t>G.S MUSAZA</t>
  </si>
  <si>
    <t>NGANDA</t>
  </si>
  <si>
    <t>E.P GACUBA</t>
  </si>
  <si>
    <t>MUBUGA</t>
  </si>
  <si>
    <t>BISAGARA</t>
  </si>
  <si>
    <t>G.S BISAGARA</t>
  </si>
  <si>
    <t>CYAMIGURWA</t>
  </si>
  <si>
    <t>RWANYAMUHANGA</t>
  </si>
  <si>
    <t>G.S RWANYAMUHANGA</t>
  </si>
  <si>
    <t>RWAYIKONA</t>
  </si>
  <si>
    <t>G.S MUSHIKIRI</t>
  </si>
  <si>
    <t>G.S RUGARAMA</t>
  </si>
  <si>
    <t>CYAMBWE</t>
  </si>
  <si>
    <t>G.S CYAMBWE</t>
  </si>
  <si>
    <t>KAGESE</t>
  </si>
  <si>
    <t>E.P MUKOMA</t>
  </si>
  <si>
    <t>NTARUKA</t>
  </si>
  <si>
    <t>E.P NTARUKA</t>
  </si>
  <si>
    <t>RUBIRIZI</t>
  </si>
  <si>
    <t>E.P NTABUBARE</t>
  </si>
  <si>
    <t>RUGOMA</t>
  </si>
  <si>
    <t>G.S RUGOMA</t>
  </si>
  <si>
    <t>BUKORA</t>
  </si>
  <si>
    <t>E.P BUKORA</t>
  </si>
  <si>
    <t>G.S PAYSANNAT G</t>
  </si>
  <si>
    <t>G.S RUSUMO</t>
  </si>
  <si>
    <t>KAZIZI</t>
  </si>
  <si>
    <t>LYCEE DE RUSUMO</t>
  </si>
  <si>
    <t>KIYANZI</t>
  </si>
  <si>
    <t>G.S KIYANZI</t>
  </si>
  <si>
    <t>G.S NYAMATEKE</t>
  </si>
  <si>
    <t>NYABITARE</t>
  </si>
  <si>
    <t>G.S NYABITARE</t>
  </si>
  <si>
    <t>NYARUTUNGA</t>
  </si>
  <si>
    <t>G.S MIGONGO</t>
  </si>
  <si>
    <t xml:space="preserve">GEN. TOTAL </t>
  </si>
  <si>
    <t>AKARERE KA KIREHE</t>
  </si>
  <si>
    <t>AKARERE KA GATSIBO</t>
  </si>
  <si>
    <t>GASANGE</t>
  </si>
  <si>
    <t>GITOKI</t>
  </si>
  <si>
    <t>KABARORE</t>
  </si>
  <si>
    <t>KAGEYO</t>
  </si>
  <si>
    <t>KIRAMURUZI</t>
  </si>
  <si>
    <t>KIZIGURO</t>
  </si>
  <si>
    <t>MUHURA</t>
  </si>
  <si>
    <t>NGARAMA</t>
  </si>
  <si>
    <t>NYAGIHANGA</t>
  </si>
  <si>
    <t>RWEMBOGO</t>
  </si>
  <si>
    <t xml:space="preserve">Kigabiro </t>
  </si>
  <si>
    <t>Gategero p/s</t>
  </si>
  <si>
    <t>TEME</t>
  </si>
  <si>
    <t>GS GASANGE A</t>
  </si>
  <si>
    <t>KIMANA</t>
  </si>
  <si>
    <t>GS GASANGE B</t>
  </si>
  <si>
    <t>VIRO</t>
  </si>
  <si>
    <t>EP Gahara</t>
  </si>
  <si>
    <t>NYAGAHANGA</t>
  </si>
  <si>
    <t>EP Nyagahanga</t>
  </si>
  <si>
    <t>NYABICWAMBA</t>
  </si>
  <si>
    <t>G/S Nyabiheke</t>
  </si>
  <si>
    <t>MANISHYA</t>
  </si>
  <si>
    <t>E/P Manishya</t>
  </si>
  <si>
    <t>MUGERA</t>
  </si>
  <si>
    <t xml:space="preserve">E/P Mugera </t>
  </si>
  <si>
    <t>G/S Gatsibo</t>
  </si>
  <si>
    <t>KARUBUNGO</t>
  </si>
  <si>
    <t>Karubungo ku kagari</t>
  </si>
  <si>
    <t>MPONDWA</t>
  </si>
  <si>
    <t>Tsima P/S</t>
  </si>
  <si>
    <t>GS Nyamirama</t>
  </si>
  <si>
    <t>CYABUSHESHE</t>
  </si>
  <si>
    <t>Cyabusheshe</t>
  </si>
  <si>
    <t>BUKOMANE</t>
  </si>
  <si>
    <t>Gakiri</t>
  </si>
  <si>
    <t>E/P Nyakayaga</t>
  </si>
  <si>
    <t>RUBIRA</t>
  </si>
  <si>
    <t>EP Mukarange</t>
  </si>
  <si>
    <t>Bihinga PS</t>
  </si>
  <si>
    <t>Nyarubuye PS</t>
  </si>
  <si>
    <t>NYABIKIRI</t>
  </si>
  <si>
    <t>EP Nyabikiri</t>
  </si>
  <si>
    <t>Gatoki PS</t>
  </si>
  <si>
    <t>SIMBWA</t>
  </si>
  <si>
    <t>Ruhuha PS</t>
  </si>
  <si>
    <t>MARIMBA</t>
  </si>
  <si>
    <t>Kibondo PS</t>
  </si>
  <si>
    <t xml:space="preserve"> Gabiro TW</t>
  </si>
  <si>
    <t>BUSETSA</t>
  </si>
  <si>
    <t>E/P BUSETSA</t>
  </si>
  <si>
    <t>E/P GITUZA</t>
  </si>
  <si>
    <t>KINTU</t>
  </si>
  <si>
    <t>E/P KINTU</t>
  </si>
  <si>
    <t>NYAGISOZI</t>
  </si>
  <si>
    <t>G/S KAGEYO</t>
  </si>
  <si>
    <t>E/P NYABISINDU</t>
  </si>
  <si>
    <t>AKABUGA</t>
  </si>
  <si>
    <t>E/P KIRAMURUZI</t>
  </si>
  <si>
    <t>GAKENKE</t>
  </si>
  <si>
    <t>E/P GAKENKE</t>
  </si>
  <si>
    <t xml:space="preserve"> GAKONI</t>
  </si>
  <si>
    <t xml:space="preserve">E/P GAKONI </t>
  </si>
  <si>
    <t>E/P NTETE</t>
  </si>
  <si>
    <t>E/P ESIM</t>
  </si>
  <si>
    <t xml:space="preserve">G.S RUBONA </t>
  </si>
  <si>
    <t>AGAKOMEYE</t>
  </si>
  <si>
    <t>G.S KIZIGURO</t>
  </si>
  <si>
    <t xml:space="preserve">NDATEMWA </t>
  </si>
  <si>
    <t>E.P GORORA</t>
  </si>
  <si>
    <t>E.P MURAMBI 2</t>
  </si>
  <si>
    <t>MBOGO</t>
  </si>
  <si>
    <t>E.P GISHYA</t>
  </si>
  <si>
    <t>TABA</t>
  </si>
  <si>
    <t xml:space="preserve">GS Muhura Taba </t>
  </si>
  <si>
    <t>MAMFU</t>
  </si>
  <si>
    <t>GS Mamfu   Catholique</t>
  </si>
  <si>
    <t>BIBARE</t>
  </si>
  <si>
    <t>GS Bibare  A</t>
  </si>
  <si>
    <t>GAKOROKOMBE</t>
  </si>
  <si>
    <t>GS Bibare B</t>
  </si>
  <si>
    <t>RUMURI</t>
  </si>
  <si>
    <t>EP Rumuri</t>
  </si>
  <si>
    <t>Kitaburaza</t>
  </si>
  <si>
    <t>Murambi</t>
  </si>
  <si>
    <t>RWANKUBA</t>
  </si>
  <si>
    <t>Rwankuba</t>
  </si>
  <si>
    <t>RWIMITERE</t>
  </si>
  <si>
    <t xml:space="preserve">Rwimitereri </t>
  </si>
  <si>
    <t>NYAMIYAGA</t>
  </si>
  <si>
    <t>Nyamiyaga</t>
  </si>
  <si>
    <t xml:space="preserve">NGARAMA </t>
  </si>
  <si>
    <t xml:space="preserve">E.P BIBARE </t>
  </si>
  <si>
    <t>EP ADPR NGARAMA   1</t>
  </si>
  <si>
    <t>NYARUBUNGO</t>
  </si>
  <si>
    <t>E/P ADPR NGARAMA   11</t>
  </si>
  <si>
    <t>KIGASHA</t>
  </si>
  <si>
    <t>GS BUSHYANGUHE</t>
  </si>
  <si>
    <t>BUGAMBA</t>
  </si>
  <si>
    <t>E/S  COBANGA</t>
  </si>
  <si>
    <t>NYAGITABIRE</t>
  </si>
  <si>
    <t>Karama P/S  A</t>
  </si>
  <si>
    <t>Karama P/S  B</t>
  </si>
  <si>
    <t>EP Kibare</t>
  </si>
  <si>
    <t>EP GIHENGERI</t>
  </si>
  <si>
    <t>EP Gishikiri</t>
  </si>
  <si>
    <t>gitinda</t>
  </si>
  <si>
    <t>RWARENGA</t>
  </si>
  <si>
    <t>EAR BUGARURA</t>
  </si>
  <si>
    <t>GS Humure</t>
  </si>
  <si>
    <t>BUTIRUKA</t>
  </si>
  <si>
    <t>EP GASABO</t>
  </si>
  <si>
    <t>BUSHOBORA</t>
  </si>
  <si>
    <t>GS BUGARURA</t>
  </si>
  <si>
    <t>College Nyagasozi</t>
  </si>
  <si>
    <t>NYAGAKOMBE</t>
  </si>
  <si>
    <t>Nyagasozi PS</t>
  </si>
  <si>
    <t>GS Nyagasiga</t>
  </si>
  <si>
    <t>BUGARAMA</t>
  </si>
  <si>
    <t>Kanyangese PS</t>
  </si>
  <si>
    <t>G/S Rugarama</t>
  </si>
  <si>
    <t>GIHUTA</t>
  </si>
  <si>
    <t>Bright Vision PS</t>
  </si>
  <si>
    <t>MATARE</t>
  </si>
  <si>
    <t>E/P MATARE</t>
  </si>
  <si>
    <t>MATUNGURU</t>
  </si>
  <si>
    <t>E/P MATUNGURU</t>
  </si>
  <si>
    <t xml:space="preserve">Nyamatete </t>
  </si>
  <si>
    <t>G/S RWIMBOGO</t>
  </si>
  <si>
    <t>E/P NYAMATETE</t>
  </si>
  <si>
    <t>KIBURARA</t>
  </si>
  <si>
    <t>E/S NYAKAYAGA</t>
  </si>
  <si>
    <t>E/P MUNINI</t>
  </si>
  <si>
    <t>E/P KABEZA</t>
  </si>
  <si>
    <t>RWIKINIRO</t>
  </si>
  <si>
    <t>G/S RWIKINIRO</t>
  </si>
  <si>
    <t>Gen.total</t>
  </si>
  <si>
    <t xml:space="preserve">NYAGATARE </t>
  </si>
  <si>
    <t xml:space="preserve">RWIMIYAGA </t>
  </si>
  <si>
    <t xml:space="preserve">KARANGAZI </t>
  </si>
  <si>
    <t xml:space="preserve">MUSHERI </t>
  </si>
  <si>
    <t>MATIMBA</t>
  </si>
  <si>
    <t>KATABAGEMU</t>
  </si>
  <si>
    <t>MIMULI</t>
  </si>
  <si>
    <t>MUKAMA</t>
  </si>
  <si>
    <t>RUKOMO</t>
  </si>
  <si>
    <t>GATUNDA</t>
  </si>
  <si>
    <t>KIYOMBE</t>
  </si>
  <si>
    <t>RWEMPASHA</t>
  </si>
  <si>
    <t>TABAGWE</t>
  </si>
  <si>
    <t>SITES</t>
  </si>
  <si>
    <t>MORNING STAR</t>
  </si>
  <si>
    <t>BURUMBA P/S</t>
  </si>
  <si>
    <t>CYONYO P/S</t>
  </si>
  <si>
    <t>GAKIRAGE P/S</t>
  </si>
  <si>
    <t>NKERENKE P/S</t>
  </si>
  <si>
    <t>CYABAYAGA Cell</t>
  </si>
  <si>
    <t>NYAGATARE SSS</t>
  </si>
  <si>
    <t>KABARE Church</t>
  </si>
  <si>
    <t>NYAGATARE P/S</t>
  </si>
  <si>
    <t>MIRAMA P/S</t>
  </si>
  <si>
    <t>RUTARAKA P/S</t>
  </si>
  <si>
    <t>RYABEGA Chur</t>
  </si>
  <si>
    <t>RUGENDO P/S</t>
  </si>
  <si>
    <t>RYABEGA Restoration church</t>
  </si>
  <si>
    <t>CYENJOJO P/S</t>
  </si>
  <si>
    <t>RWEMPASHA G.S</t>
  </si>
  <si>
    <t>NYENDO POST DE SANTE</t>
  </si>
  <si>
    <t>GASINGA P/S</t>
  </si>
  <si>
    <t>KABARE G.S</t>
  </si>
  <si>
    <t>KAZAZA P/S</t>
  </si>
  <si>
    <t>RUGARAMA Cell</t>
  </si>
  <si>
    <t xml:space="preserve">RYERU Church </t>
  </si>
  <si>
    <t>RUKOROTA Church</t>
  </si>
  <si>
    <t>MASHAKA P/S</t>
  </si>
  <si>
    <t>BWEYA P/S</t>
  </si>
  <si>
    <t>SHONGA G.S</t>
  </si>
  <si>
    <t>KABIRIZI P/S</t>
  </si>
  <si>
    <t>RUNYINYA P/S</t>
  </si>
  <si>
    <t>GITENGURE CELL</t>
  </si>
  <si>
    <t>NYAGASIGATI</t>
  </si>
  <si>
    <t>GISHURO G.S</t>
  </si>
  <si>
    <t>RUNYINYA G.S</t>
  </si>
  <si>
    <t>TABAGWE P/S</t>
  </si>
  <si>
    <t>NTOMA P/S</t>
  </si>
  <si>
    <t>RUGAGA CHURCH</t>
  </si>
  <si>
    <t>KABUGA CHURCH SCHOOL</t>
  </si>
  <si>
    <t>KAGITUMBA G.S</t>
  </si>
  <si>
    <t>RWENTANGA P/S</t>
  </si>
  <si>
    <t>MATIMBA G.S</t>
  </si>
  <si>
    <t>KAGITUMBA H.S</t>
  </si>
  <si>
    <t>MITAYAYO P/S</t>
  </si>
  <si>
    <t>KAGITUMBA Church</t>
  </si>
  <si>
    <t>MUSHERI</t>
  </si>
  <si>
    <t xml:space="preserve">MURISANGA Nursary </t>
  </si>
  <si>
    <t>RUGARAMA P/S</t>
  </si>
  <si>
    <t>REBERO Mberabyombi</t>
  </si>
  <si>
    <t>RUGARAMA Church</t>
  </si>
  <si>
    <t>G.S MUSHERI</t>
  </si>
  <si>
    <t>MUSHERI P/S</t>
  </si>
  <si>
    <t>NYAMIYONGA G/S</t>
  </si>
  <si>
    <t>KARANGAZI</t>
  </si>
  <si>
    <t>AKAYANGE P/S</t>
  </si>
  <si>
    <t>NYAMIRAMA G.S</t>
  </si>
  <si>
    <t>NYAMIRAMA Church</t>
  </si>
  <si>
    <t>MUSENYI G.S</t>
  </si>
  <si>
    <t>KARAMA Nursary</t>
  </si>
  <si>
    <t>RWISIRABO G.S</t>
  </si>
  <si>
    <t>RYABEGA G.S</t>
  </si>
  <si>
    <t>KAMATE P/S</t>
  </si>
  <si>
    <t>KIZIRAKOME P/S</t>
  </si>
  <si>
    <t>NYAGASHANGA P/S</t>
  </si>
  <si>
    <t>KARANGAZI P/S</t>
  </si>
  <si>
    <t>RUBAGABAGA G.S</t>
  </si>
  <si>
    <t>RWIMIYAGA</t>
  </si>
  <si>
    <t>KABEZA P/S</t>
  </si>
  <si>
    <t>RWIMIYAGA G.S</t>
  </si>
  <si>
    <t>KIREBE P/S</t>
  </si>
  <si>
    <t>GATEBE P/S</t>
  </si>
  <si>
    <t>NTOMA SECTOR</t>
  </si>
  <si>
    <t>NYENDO SECTOR</t>
  </si>
  <si>
    <t>NYARUPFUBIRE G.S</t>
  </si>
  <si>
    <t>RWIMIYAGA  C.S</t>
  </si>
  <si>
    <t>BWERA P/S</t>
  </si>
  <si>
    <t>GAKAGATI C.S</t>
  </si>
  <si>
    <t>G.S KATABAGEMU</t>
  </si>
  <si>
    <t>KADUHA P/S</t>
  </si>
  <si>
    <t xml:space="preserve">KATABAGEMU Cell </t>
  </si>
  <si>
    <t xml:space="preserve">KANYEGANYEGE Cell </t>
  </si>
  <si>
    <t xml:space="preserve">KIGARAMA Cell </t>
  </si>
  <si>
    <t>RUBIRA P/S</t>
  </si>
  <si>
    <t>G.S NYAKIGANDO</t>
  </si>
  <si>
    <t>RUGAZI Cell</t>
  </si>
  <si>
    <t xml:space="preserve">G.S RUTOMA </t>
  </si>
  <si>
    <t>NYARUZIBA P/S</t>
  </si>
  <si>
    <t>G.S GAKOMA</t>
  </si>
  <si>
    <t>MAHWA P/S</t>
  </si>
  <si>
    <t>CYABAYAGA P/S</t>
  </si>
  <si>
    <t>ES CYABAYAGA</t>
  </si>
  <si>
    <t>G.S RUKOMO</t>
  </si>
  <si>
    <t>RUKOMO P/S</t>
  </si>
  <si>
    <t>G.S RURENGE</t>
  </si>
  <si>
    <t>RUKOMO II P/S</t>
  </si>
  <si>
    <t>RURENGE P/S</t>
  </si>
  <si>
    <t>KARAMBI P/S</t>
  </si>
  <si>
    <t>NYAMIKAMBA P/S</t>
  </si>
  <si>
    <t>NYAMIREMBE CELL</t>
  </si>
  <si>
    <t>MUKAMA P/S</t>
  </si>
  <si>
    <t>NYARUREMA ETP</t>
  </si>
  <si>
    <t xml:space="preserve">RWENSHEKE </t>
  </si>
  <si>
    <t>G.S GIKAGATI</t>
  </si>
  <si>
    <t>G.S NDEGO</t>
  </si>
  <si>
    <t>BUSHARA P/S</t>
  </si>
  <si>
    <t>G.S GITENGA</t>
  </si>
  <si>
    <t>CYONDO P/S</t>
  </si>
  <si>
    <t>NKANA P/S</t>
  </si>
  <si>
    <t>G.S KABARE</t>
  </si>
  <si>
    <t>TOVU P/S</t>
  </si>
  <si>
    <t>GISHORORO P/S</t>
  </si>
  <si>
    <t>GISHORORO G.S</t>
  </si>
  <si>
    <t>HUNGA G.S</t>
  </si>
  <si>
    <t>GIHENGERI Catholic</t>
  </si>
  <si>
    <t>AKARERE KA NYAGATARE</t>
  </si>
  <si>
    <t>AKARERE KA RWAMAGANA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</si>
</sst>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0.0"/>
    <numFmt numFmtId="167" formatCode="_-* #,##0.00_-;\-* #,##0.00_-;_-* &quot;-&quot;??_-;_-@_-"/>
    <numFmt numFmtId="168" formatCode="0;[Red]0"/>
    <numFmt numFmtId="169" formatCode="_-* #,##0.0\ _€_-;\-* #,##0.0\ _€_-;_-* &quot;-&quot;??\ _€_-;_-@_-"/>
    <numFmt numFmtId="170" formatCode="#,##0.00_ ;\-#,##0.00\ 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8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2"/>
      <color rgb="FFFF0000"/>
      <name val="Cambria"/>
      <family val="1"/>
      <scheme val="major"/>
    </font>
    <font>
      <b/>
      <sz val="14"/>
      <color rgb="FF002060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i/>
      <sz val="1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sz val="12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00B05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/>
  </cellStyleXfs>
  <cellXfs count="1572">
    <xf numFmtId="0" fontId="0" fillId="0" borderId="0" xfId="0"/>
    <xf numFmtId="0" fontId="4" fillId="0" borderId="0" xfId="0" applyFont="1"/>
    <xf numFmtId="0" fontId="4" fillId="0" borderId="13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0" fontId="4" fillId="0" borderId="18" xfId="0" applyFont="1" applyFill="1" applyBorder="1" applyAlignment="1">
      <alignment vertical="top"/>
    </xf>
    <xf numFmtId="0" fontId="2" fillId="0" borderId="28" xfId="0" applyFont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vertical="top"/>
    </xf>
    <xf numFmtId="0" fontId="4" fillId="0" borderId="24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0" fillId="0" borderId="0" xfId="0" applyNumberFormat="1"/>
    <xf numFmtId="0" fontId="3" fillId="3" borderId="4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165" fontId="3" fillId="5" borderId="33" xfId="1" applyNumberFormat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2" fontId="3" fillId="4" borderId="33" xfId="0" applyNumberFormat="1" applyFont="1" applyFill="1" applyBorder="1" applyAlignment="1">
      <alignment horizontal="center" vertical="center" wrapText="1"/>
    </xf>
    <xf numFmtId="2" fontId="3" fillId="4" borderId="43" xfId="0" applyNumberFormat="1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165" fontId="10" fillId="0" borderId="24" xfId="1" applyNumberFormat="1" applyFont="1" applyBorder="1" applyAlignment="1">
      <alignment vertical="center"/>
    </xf>
    <xf numFmtId="167" fontId="11" fillId="0" borderId="24" xfId="1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2" fontId="11" fillId="0" borderId="24" xfId="1" applyNumberFormat="1" applyFont="1" applyBorder="1" applyAlignment="1">
      <alignment vertical="center"/>
    </xf>
    <xf numFmtId="165" fontId="11" fillId="0" borderId="2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43" fontId="11" fillId="0" borderId="24" xfId="0" applyNumberFormat="1" applyFont="1" applyBorder="1" applyAlignment="1">
      <alignment vertical="center"/>
    </xf>
    <xf numFmtId="1" fontId="10" fillId="0" borderId="24" xfId="0" applyNumberFormat="1" applyFont="1" applyBorder="1" applyAlignment="1">
      <alignment vertical="center"/>
    </xf>
    <xf numFmtId="2" fontId="11" fillId="0" borderId="45" xfId="1" applyNumberFormat="1" applyFont="1" applyBorder="1" applyAlignment="1">
      <alignment vertical="center"/>
    </xf>
    <xf numFmtId="168" fontId="11" fillId="0" borderId="13" xfId="0" applyNumberFormat="1" applyFont="1" applyBorder="1" applyAlignment="1">
      <alignment vertical="center"/>
    </xf>
    <xf numFmtId="2" fontId="11" fillId="0" borderId="35" xfId="1" applyNumberFormat="1" applyFont="1" applyBorder="1" applyAlignment="1">
      <alignment vertical="center"/>
    </xf>
    <xf numFmtId="0" fontId="11" fillId="0" borderId="0" xfId="0" applyFont="1"/>
    <xf numFmtId="0" fontId="10" fillId="0" borderId="46" xfId="0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165" fontId="10" fillId="0" borderId="13" xfId="1" applyNumberFormat="1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43" fontId="11" fillId="0" borderId="13" xfId="0" applyNumberFormat="1" applyFont="1" applyBorder="1" applyAlignment="1">
      <alignment vertical="center"/>
    </xf>
    <xf numFmtId="1" fontId="10" fillId="0" borderId="13" xfId="0" applyNumberFormat="1" applyFont="1" applyBorder="1" applyAlignment="1">
      <alignment vertical="center"/>
    </xf>
    <xf numFmtId="2" fontId="11" fillId="0" borderId="15" xfId="1" applyNumberFormat="1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165" fontId="10" fillId="0" borderId="9" xfId="1" applyNumberFormat="1" applyFont="1" applyBorder="1" applyAlignment="1">
      <alignment vertical="center"/>
    </xf>
    <xf numFmtId="167" fontId="11" fillId="0" borderId="48" xfId="1" applyNumberFormat="1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2" fontId="11" fillId="0" borderId="48" xfId="1" applyNumberFormat="1" applyFont="1" applyBorder="1" applyAlignment="1">
      <alignment vertical="center"/>
    </xf>
    <xf numFmtId="165" fontId="11" fillId="0" borderId="48" xfId="1" applyNumberFormat="1" applyFont="1" applyBorder="1" applyAlignment="1">
      <alignment vertical="center"/>
    </xf>
    <xf numFmtId="1" fontId="11" fillId="0" borderId="9" xfId="1" applyNumberFormat="1" applyFont="1" applyBorder="1" applyAlignment="1">
      <alignment vertical="center"/>
    </xf>
    <xf numFmtId="43" fontId="11" fillId="0" borderId="9" xfId="0" applyNumberFormat="1" applyFont="1" applyBorder="1" applyAlignment="1">
      <alignment vertical="center"/>
    </xf>
    <xf numFmtId="1" fontId="10" fillId="0" borderId="9" xfId="0" applyNumberFormat="1" applyFont="1" applyBorder="1" applyAlignment="1">
      <alignment vertical="center"/>
    </xf>
    <xf numFmtId="2" fontId="11" fillId="0" borderId="49" xfId="1" applyNumberFormat="1" applyFont="1" applyBorder="1" applyAlignment="1">
      <alignment vertical="center"/>
    </xf>
    <xf numFmtId="168" fontId="11" fillId="0" borderId="9" xfId="0" applyNumberFormat="1" applyFont="1" applyBorder="1" applyAlignment="1">
      <alignment vertical="center"/>
    </xf>
    <xf numFmtId="2" fontId="11" fillId="0" borderId="11" xfId="1" applyNumberFormat="1" applyFont="1" applyBorder="1" applyAlignment="1">
      <alignment vertical="center"/>
    </xf>
    <xf numFmtId="0" fontId="0" fillId="0" borderId="0" xfId="0" applyBorder="1"/>
    <xf numFmtId="2" fontId="0" fillId="0" borderId="0" xfId="0" applyNumberFormat="1" applyBorder="1"/>
    <xf numFmtId="0" fontId="6" fillId="0" borderId="0" xfId="0" applyFont="1"/>
    <xf numFmtId="0" fontId="0" fillId="0" borderId="0" xfId="0" applyFill="1"/>
    <xf numFmtId="0" fontId="4" fillId="0" borderId="0" xfId="0" applyFont="1" applyFill="1"/>
    <xf numFmtId="43" fontId="0" fillId="0" borderId="0" xfId="1" applyFont="1"/>
    <xf numFmtId="43" fontId="0" fillId="0" borderId="0" xfId="1" applyFont="1" applyFill="1"/>
    <xf numFmtId="0" fontId="13" fillId="0" borderId="18" xfId="0" applyFont="1" applyFill="1" applyBorder="1" applyAlignment="1">
      <alignment vertical="top"/>
    </xf>
    <xf numFmtId="2" fontId="12" fillId="0" borderId="18" xfId="1" applyNumberFormat="1" applyFont="1" applyFill="1" applyBorder="1" applyAlignment="1">
      <alignment vertical="center"/>
    </xf>
    <xf numFmtId="3" fontId="12" fillId="0" borderId="18" xfId="0" applyNumberFormat="1" applyFont="1" applyFill="1" applyBorder="1" applyAlignment="1">
      <alignment vertical="center"/>
    </xf>
    <xf numFmtId="1" fontId="1" fillId="0" borderId="18" xfId="1" applyNumberFormat="1" applyFont="1" applyFill="1" applyBorder="1" applyAlignment="1">
      <alignment vertical="center"/>
    </xf>
    <xf numFmtId="2" fontId="1" fillId="0" borderId="18" xfId="1" applyNumberFormat="1" applyFont="1" applyFill="1" applyBorder="1" applyAlignment="1">
      <alignment vertical="center"/>
    </xf>
    <xf numFmtId="43" fontId="12" fillId="0" borderId="18" xfId="1" applyFont="1" applyFill="1" applyBorder="1" applyAlignment="1">
      <alignment vertical="center"/>
    </xf>
    <xf numFmtId="2" fontId="0" fillId="0" borderId="18" xfId="0" applyNumberFormat="1" applyFont="1" applyFill="1" applyBorder="1" applyAlignment="1">
      <alignment vertical="center"/>
    </xf>
    <xf numFmtId="2" fontId="12" fillId="0" borderId="18" xfId="0" applyNumberFormat="1" applyFont="1" applyFill="1" applyBorder="1" applyAlignment="1">
      <alignment vertical="center"/>
    </xf>
    <xf numFmtId="165" fontId="1" fillId="0" borderId="18" xfId="1" applyNumberFormat="1" applyFont="1" applyFill="1" applyBorder="1" applyAlignment="1">
      <alignment vertical="center"/>
    </xf>
    <xf numFmtId="3" fontId="12" fillId="0" borderId="18" xfId="0" applyNumberFormat="1" applyFont="1" applyFill="1" applyBorder="1" applyAlignment="1">
      <alignment horizontal="center" vertical="center"/>
    </xf>
    <xf numFmtId="2" fontId="1" fillId="0" borderId="23" xfId="1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top"/>
    </xf>
    <xf numFmtId="0" fontId="0" fillId="0" borderId="13" xfId="0" applyFont="1" applyFill="1" applyBorder="1" applyAlignment="1">
      <alignment vertical="center"/>
    </xf>
    <xf numFmtId="165" fontId="12" fillId="0" borderId="13" xfId="1" applyNumberFormat="1" applyFont="1" applyFill="1" applyBorder="1" applyAlignment="1">
      <alignment vertical="center"/>
    </xf>
    <xf numFmtId="2" fontId="12" fillId="0" borderId="13" xfId="1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1" fontId="1" fillId="0" borderId="13" xfId="1" applyNumberFormat="1" applyFont="1" applyFill="1" applyBorder="1" applyAlignment="1">
      <alignment vertical="center"/>
    </xf>
    <xf numFmtId="2" fontId="1" fillId="0" borderId="13" xfId="1" applyNumberFormat="1" applyFont="1" applyFill="1" applyBorder="1" applyAlignment="1">
      <alignment vertical="center"/>
    </xf>
    <xf numFmtId="43" fontId="12" fillId="0" borderId="13" xfId="1" applyFont="1" applyFill="1" applyBorder="1" applyAlignment="1">
      <alignment vertical="center"/>
    </xf>
    <xf numFmtId="2" fontId="0" fillId="0" borderId="13" xfId="0" applyNumberFormat="1" applyFont="1" applyFill="1" applyBorder="1" applyAlignment="1">
      <alignment vertical="center"/>
    </xf>
    <xf numFmtId="2" fontId="12" fillId="0" borderId="13" xfId="0" applyNumberFormat="1" applyFont="1" applyFill="1" applyBorder="1" applyAlignment="1">
      <alignment vertical="center"/>
    </xf>
    <xf numFmtId="165" fontId="1" fillId="0" borderId="13" xfId="1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horizontal="center" vertical="center"/>
    </xf>
    <xf numFmtId="2" fontId="1" fillId="0" borderId="15" xfId="1" applyNumberFormat="1" applyFont="1" applyFill="1" applyBorder="1" applyAlignment="1">
      <alignment vertical="center"/>
    </xf>
    <xf numFmtId="165" fontId="14" fillId="0" borderId="13" xfId="1" applyNumberFormat="1" applyFont="1" applyFill="1" applyBorder="1" applyAlignment="1">
      <alignment vertical="center"/>
    </xf>
    <xf numFmtId="3" fontId="14" fillId="0" borderId="13" xfId="0" applyNumberFormat="1" applyFont="1" applyFill="1" applyBorder="1" applyAlignment="1">
      <alignment vertical="center"/>
    </xf>
    <xf numFmtId="1" fontId="14" fillId="0" borderId="13" xfId="1" applyNumberFormat="1" applyFont="1" applyFill="1" applyBorder="1" applyAlignment="1">
      <alignment vertical="center"/>
    </xf>
    <xf numFmtId="3" fontId="14" fillId="0" borderId="13" xfId="0" applyNumberFormat="1" applyFont="1" applyFill="1" applyBorder="1" applyAlignment="1">
      <alignment horizontal="center" vertical="center"/>
    </xf>
    <xf numFmtId="1" fontId="12" fillId="0" borderId="13" xfId="1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37" fontId="14" fillId="0" borderId="13" xfId="1" applyNumberFormat="1" applyFont="1" applyFill="1" applyBorder="1" applyAlignment="1">
      <alignment vertical="center"/>
    </xf>
    <xf numFmtId="0" fontId="0" fillId="0" borderId="13" xfId="0" applyFill="1" applyBorder="1"/>
    <xf numFmtId="0" fontId="13" fillId="0" borderId="9" xfId="0" applyFont="1" applyFill="1" applyBorder="1" applyAlignment="1">
      <alignment vertical="top"/>
    </xf>
    <xf numFmtId="0" fontId="0" fillId="0" borderId="9" xfId="0" applyFont="1" applyFill="1" applyBorder="1" applyAlignment="1">
      <alignment vertical="center"/>
    </xf>
    <xf numFmtId="2" fontId="12" fillId="0" borderId="9" xfId="1" applyNumberFormat="1" applyFont="1" applyFill="1" applyBorder="1" applyAlignment="1">
      <alignment vertical="center"/>
    </xf>
    <xf numFmtId="3" fontId="12" fillId="0" borderId="9" xfId="0" applyNumberFormat="1" applyFont="1" applyFill="1" applyBorder="1" applyAlignment="1">
      <alignment vertical="center"/>
    </xf>
    <xf numFmtId="1" fontId="12" fillId="0" borderId="9" xfId="1" applyNumberFormat="1" applyFont="1" applyFill="1" applyBorder="1" applyAlignment="1">
      <alignment vertical="center"/>
    </xf>
    <xf numFmtId="2" fontId="1" fillId="0" borderId="9" xfId="1" applyNumberFormat="1" applyFont="1" applyFill="1" applyBorder="1" applyAlignment="1">
      <alignment vertical="center"/>
    </xf>
    <xf numFmtId="43" fontId="12" fillId="0" borderId="9" xfId="1" applyFont="1" applyFill="1" applyBorder="1" applyAlignment="1">
      <alignment vertical="center"/>
    </xf>
    <xf numFmtId="2" fontId="0" fillId="0" borderId="9" xfId="0" applyNumberFormat="1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vertical="center"/>
    </xf>
    <xf numFmtId="0" fontId="13" fillId="0" borderId="24" xfId="0" applyFont="1" applyFill="1" applyBorder="1" applyAlignment="1">
      <alignment vertical="top"/>
    </xf>
    <xf numFmtId="2" fontId="12" fillId="0" borderId="24" xfId="1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>
      <alignment vertical="center"/>
    </xf>
    <xf numFmtId="1" fontId="1" fillId="0" borderId="24" xfId="1" applyNumberFormat="1" applyFont="1" applyFill="1" applyBorder="1" applyAlignment="1">
      <alignment vertical="center"/>
    </xf>
    <xf numFmtId="2" fontId="1" fillId="0" borderId="24" xfId="1" applyNumberFormat="1" applyFont="1" applyFill="1" applyBorder="1" applyAlignment="1">
      <alignment vertical="center"/>
    </xf>
    <xf numFmtId="43" fontId="12" fillId="0" borderId="24" xfId="1" applyFont="1" applyFill="1" applyBorder="1" applyAlignment="1">
      <alignment vertical="center"/>
    </xf>
    <xf numFmtId="2" fontId="0" fillId="0" borderId="24" xfId="0" applyNumberFormat="1" applyFont="1" applyFill="1" applyBorder="1" applyAlignment="1">
      <alignment vertical="center"/>
    </xf>
    <xf numFmtId="2" fontId="12" fillId="0" borderId="24" xfId="0" applyNumberFormat="1" applyFont="1" applyFill="1" applyBorder="1" applyAlignment="1">
      <alignment vertical="center"/>
    </xf>
    <xf numFmtId="165" fontId="1" fillId="0" borderId="24" xfId="1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>
      <alignment horizontal="center" vertical="center"/>
    </xf>
    <xf numFmtId="2" fontId="1" fillId="0" borderId="35" xfId="1" applyNumberFormat="1" applyFont="1" applyFill="1" applyBorder="1" applyAlignment="1">
      <alignment vertical="center"/>
    </xf>
    <xf numFmtId="0" fontId="13" fillId="0" borderId="33" xfId="0" applyFont="1" applyFill="1" applyBorder="1" applyAlignment="1">
      <alignment vertical="top"/>
    </xf>
    <xf numFmtId="0" fontId="0" fillId="0" borderId="33" xfId="0" applyFont="1" applyFill="1" applyBorder="1" applyAlignment="1">
      <alignment vertical="center"/>
    </xf>
    <xf numFmtId="165" fontId="12" fillId="0" borderId="33" xfId="1" applyNumberFormat="1" applyFont="1" applyFill="1" applyBorder="1" applyAlignment="1">
      <alignment vertical="center"/>
    </xf>
    <xf numFmtId="2" fontId="12" fillId="0" borderId="33" xfId="1" applyNumberFormat="1" applyFont="1" applyFill="1" applyBorder="1" applyAlignment="1">
      <alignment vertical="center"/>
    </xf>
    <xf numFmtId="3" fontId="12" fillId="0" borderId="33" xfId="0" applyNumberFormat="1" applyFont="1" applyFill="1" applyBorder="1" applyAlignment="1">
      <alignment vertical="center"/>
    </xf>
    <xf numFmtId="1" fontId="12" fillId="0" borderId="33" xfId="1" applyNumberFormat="1" applyFont="1" applyFill="1" applyBorder="1" applyAlignment="1">
      <alignment vertical="center"/>
    </xf>
    <xf numFmtId="2" fontId="1" fillId="0" borderId="33" xfId="1" applyNumberFormat="1" applyFont="1" applyFill="1" applyBorder="1" applyAlignment="1">
      <alignment vertical="center"/>
    </xf>
    <xf numFmtId="43" fontId="12" fillId="0" borderId="33" xfId="1" applyFont="1" applyFill="1" applyBorder="1" applyAlignment="1">
      <alignment vertical="center"/>
    </xf>
    <xf numFmtId="2" fontId="0" fillId="0" borderId="33" xfId="0" applyNumberFormat="1" applyFont="1" applyFill="1" applyBorder="1" applyAlignment="1">
      <alignment vertical="center"/>
    </xf>
    <xf numFmtId="2" fontId="12" fillId="0" borderId="33" xfId="0" applyNumberFormat="1" applyFont="1" applyFill="1" applyBorder="1" applyAlignment="1">
      <alignment vertical="center"/>
    </xf>
    <xf numFmtId="2" fontId="1" fillId="0" borderId="34" xfId="1" applyNumberFormat="1" applyFont="1" applyFill="1" applyBorder="1" applyAlignment="1">
      <alignment vertical="center"/>
    </xf>
    <xf numFmtId="165" fontId="14" fillId="0" borderId="9" xfId="1" applyNumberFormat="1" applyFont="1" applyFill="1" applyBorder="1" applyAlignment="1">
      <alignment vertical="center"/>
    </xf>
    <xf numFmtId="3" fontId="14" fillId="0" borderId="9" xfId="0" applyNumberFormat="1" applyFont="1" applyFill="1" applyBorder="1" applyAlignment="1">
      <alignment vertical="center"/>
    </xf>
    <xf numFmtId="1" fontId="14" fillId="0" borderId="9" xfId="1" applyNumberFormat="1" applyFont="1" applyFill="1" applyBorder="1" applyAlignment="1">
      <alignment vertical="center"/>
    </xf>
    <xf numFmtId="3" fontId="14" fillId="0" borderId="9" xfId="0" applyNumberFormat="1" applyFont="1" applyFill="1" applyBorder="1" applyAlignment="1">
      <alignment horizontal="center" vertical="center"/>
    </xf>
    <xf numFmtId="1" fontId="0" fillId="0" borderId="33" xfId="0" applyNumberFormat="1" applyFont="1" applyFill="1" applyBorder="1" applyAlignment="1">
      <alignment vertical="center"/>
    </xf>
    <xf numFmtId="3" fontId="0" fillId="0" borderId="33" xfId="0" applyNumberFormat="1" applyFont="1" applyFill="1" applyBorder="1" applyAlignment="1">
      <alignment vertical="center"/>
    </xf>
    <xf numFmtId="0" fontId="0" fillId="0" borderId="33" xfId="0" applyFont="1" applyFill="1" applyBorder="1" applyAlignment="1">
      <alignment horizontal="center" vertical="center"/>
    </xf>
    <xf numFmtId="1" fontId="0" fillId="0" borderId="9" xfId="0" applyNumberFormat="1" applyFont="1" applyFill="1" applyBorder="1" applyAlignment="1">
      <alignment vertical="center"/>
    </xf>
    <xf numFmtId="0" fontId="0" fillId="0" borderId="33" xfId="0" applyFill="1" applyBorder="1" applyAlignment="1">
      <alignment horizontal="center" vertical="center"/>
    </xf>
    <xf numFmtId="165" fontId="12" fillId="0" borderId="9" xfId="1" applyNumberFormat="1" applyFont="1" applyFill="1" applyBorder="1" applyAlignment="1">
      <alignment vertical="center"/>
    </xf>
    <xf numFmtId="37" fontId="1" fillId="0" borderId="24" xfId="1" applyNumberFormat="1" applyFont="1" applyFill="1" applyBorder="1" applyAlignment="1">
      <alignment vertical="center"/>
    </xf>
    <xf numFmtId="0" fontId="0" fillId="0" borderId="24" xfId="0" applyFill="1" applyBorder="1"/>
    <xf numFmtId="0" fontId="6" fillId="0" borderId="22" xfId="0" applyFont="1" applyFill="1" applyBorder="1"/>
    <xf numFmtId="0" fontId="3" fillId="0" borderId="22" xfId="0" applyFont="1" applyFill="1" applyBorder="1"/>
    <xf numFmtId="165" fontId="6" fillId="0" borderId="22" xfId="0" applyNumberFormat="1" applyFont="1" applyFill="1" applyBorder="1"/>
    <xf numFmtId="2" fontId="16" fillId="0" borderId="22" xfId="1" applyNumberFormat="1" applyFont="1" applyFill="1" applyBorder="1" applyAlignment="1">
      <alignment vertical="center"/>
    </xf>
    <xf numFmtId="3" fontId="6" fillId="0" borderId="22" xfId="0" applyNumberFormat="1" applyFont="1" applyFill="1" applyBorder="1"/>
    <xf numFmtId="1" fontId="6" fillId="0" borderId="22" xfId="0" applyNumberFormat="1" applyFont="1" applyFill="1" applyBorder="1"/>
    <xf numFmtId="2" fontId="6" fillId="0" borderId="22" xfId="1" applyNumberFormat="1" applyFont="1" applyFill="1" applyBorder="1" applyAlignment="1">
      <alignment vertical="center"/>
    </xf>
    <xf numFmtId="43" fontId="16" fillId="0" borderId="22" xfId="1" applyFont="1" applyFill="1" applyBorder="1" applyAlignment="1">
      <alignment vertical="center"/>
    </xf>
    <xf numFmtId="2" fontId="6" fillId="0" borderId="22" xfId="0" applyNumberFormat="1" applyFont="1" applyFill="1" applyBorder="1" applyAlignment="1">
      <alignment vertical="center"/>
    </xf>
    <xf numFmtId="2" fontId="16" fillId="0" borderId="22" xfId="0" applyNumberFormat="1" applyFont="1" applyFill="1" applyBorder="1" applyAlignment="1">
      <alignment vertical="center"/>
    </xf>
    <xf numFmtId="2" fontId="6" fillId="0" borderId="40" xfId="1" applyNumberFormat="1" applyFont="1" applyFill="1" applyBorder="1" applyAlignment="1">
      <alignment vertical="center"/>
    </xf>
    <xf numFmtId="3" fontId="0" fillId="0" borderId="0" xfId="0" applyNumberFormat="1"/>
    <xf numFmtId="3" fontId="2" fillId="0" borderId="0" xfId="0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3" fontId="12" fillId="0" borderId="18" xfId="1" applyNumberFormat="1" applyFont="1" applyFill="1" applyBorder="1" applyAlignment="1">
      <alignment vertical="center"/>
    </xf>
    <xf numFmtId="3" fontId="12" fillId="0" borderId="13" xfId="1" applyNumberFormat="1" applyFont="1" applyFill="1" applyBorder="1" applyAlignment="1">
      <alignment vertical="center"/>
    </xf>
    <xf numFmtId="3" fontId="14" fillId="0" borderId="13" xfId="1" applyNumberFormat="1" applyFont="1" applyFill="1" applyBorder="1" applyAlignment="1">
      <alignment vertical="center"/>
    </xf>
    <xf numFmtId="3" fontId="15" fillId="0" borderId="9" xfId="1" applyNumberFormat="1" applyFont="1" applyFill="1" applyBorder="1" applyAlignment="1">
      <alignment vertical="center"/>
    </xf>
    <xf numFmtId="3" fontId="15" fillId="0" borderId="13" xfId="1" applyNumberFormat="1" applyFont="1" applyFill="1" applyBorder="1" applyAlignment="1">
      <alignment vertical="center"/>
    </xf>
    <xf numFmtId="3" fontId="12" fillId="0" borderId="33" xfId="1" applyNumberFormat="1" applyFont="1" applyFill="1" applyBorder="1" applyAlignment="1">
      <alignment vertical="center"/>
    </xf>
    <xf numFmtId="3" fontId="0" fillId="0" borderId="24" xfId="0" applyNumberFormat="1" applyFont="1" applyFill="1" applyBorder="1" applyAlignment="1">
      <alignment vertical="center"/>
    </xf>
    <xf numFmtId="3" fontId="12" fillId="0" borderId="24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3" fontId="15" fillId="0" borderId="33" xfId="1" applyNumberFormat="1" applyFont="1" applyFill="1" applyBorder="1" applyAlignment="1">
      <alignment vertical="center"/>
    </xf>
    <xf numFmtId="3" fontId="12" fillId="0" borderId="9" xfId="1" applyNumberFormat="1" applyFont="1" applyFill="1" applyBorder="1" applyAlignment="1">
      <alignment vertical="center"/>
    </xf>
    <xf numFmtId="3" fontId="0" fillId="0" borderId="0" xfId="0" applyNumberFormat="1" applyFill="1"/>
    <xf numFmtId="3" fontId="1" fillId="0" borderId="0" xfId="2" applyNumberFormat="1" applyFont="1" applyFill="1"/>
    <xf numFmtId="3" fontId="0" fillId="0" borderId="0" xfId="0" applyNumberFormat="1" applyFont="1" applyBorder="1" applyAlignment="1">
      <alignment vertical="center"/>
    </xf>
    <xf numFmtId="3" fontId="1" fillId="0" borderId="18" xfId="1" applyNumberFormat="1" applyFont="1" applyFill="1" applyBorder="1" applyAlignment="1">
      <alignment vertical="center"/>
    </xf>
    <xf numFmtId="3" fontId="1" fillId="0" borderId="13" xfId="1" applyNumberFormat="1" applyFont="1" applyFill="1" applyBorder="1" applyAlignment="1">
      <alignment vertical="center"/>
    </xf>
    <xf numFmtId="3" fontId="1" fillId="0" borderId="9" xfId="1" applyNumberFormat="1" applyFont="1" applyFill="1" applyBorder="1" applyAlignment="1">
      <alignment vertical="center"/>
    </xf>
    <xf numFmtId="3" fontId="1" fillId="0" borderId="24" xfId="1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" fontId="3" fillId="4" borderId="31" xfId="0" applyNumberFormat="1" applyFont="1" applyFill="1" applyBorder="1" applyAlignment="1">
      <alignment horizontal="center" vertical="center" wrapText="1"/>
    </xf>
    <xf numFmtId="2" fontId="3" fillId="4" borderId="31" xfId="0" applyNumberFormat="1" applyFont="1" applyFill="1" applyBorder="1" applyAlignment="1">
      <alignment horizontal="center" vertical="center" wrapText="1"/>
    </xf>
    <xf numFmtId="3" fontId="3" fillId="4" borderId="31" xfId="0" applyNumberFormat="1" applyFont="1" applyFill="1" applyBorder="1" applyAlignment="1">
      <alignment horizontal="center" vertical="center" wrapText="1"/>
    </xf>
    <xf numFmtId="43" fontId="3" fillId="4" borderId="31" xfId="1" applyFont="1" applyFill="1" applyBorder="1" applyAlignment="1">
      <alignment horizontal="center" vertical="center" wrapText="1"/>
    </xf>
    <xf numFmtId="2" fontId="3" fillId="4" borderId="32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3" fontId="19" fillId="0" borderId="0" xfId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43" fontId="21" fillId="0" borderId="0" xfId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43" fontId="22" fillId="0" borderId="0" xfId="1" applyFont="1" applyBorder="1" applyAlignment="1">
      <alignment vertical="center"/>
    </xf>
    <xf numFmtId="2" fontId="20" fillId="0" borderId="0" xfId="0" applyNumberFormat="1" applyFont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43" fontId="21" fillId="2" borderId="0" xfId="1" applyFont="1" applyFill="1" applyBorder="1" applyAlignment="1">
      <alignment vertical="center"/>
    </xf>
    <xf numFmtId="43" fontId="21" fillId="0" borderId="0" xfId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3" fontId="19" fillId="0" borderId="0" xfId="1" applyFont="1" applyBorder="1" applyAlignment="1">
      <alignment horizontal="center" vertical="center"/>
    </xf>
    <xf numFmtId="165" fontId="17" fillId="0" borderId="0" xfId="1" applyNumberFormat="1" applyFont="1" applyBorder="1" applyAlignment="1">
      <alignment vertical="center"/>
    </xf>
    <xf numFmtId="43" fontId="19" fillId="2" borderId="0" xfId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9" fillId="4" borderId="33" xfId="0" applyFont="1" applyFill="1" applyBorder="1" applyAlignment="1">
      <alignment horizontal="center" vertical="center" wrapText="1"/>
    </xf>
    <xf numFmtId="43" fontId="30" fillId="4" borderId="33" xfId="1" applyFont="1" applyFill="1" applyBorder="1" applyAlignment="1">
      <alignment horizontal="center" vertical="center" wrapText="1"/>
    </xf>
    <xf numFmtId="0" fontId="25" fillId="4" borderId="33" xfId="0" applyFont="1" applyFill="1" applyBorder="1" applyAlignment="1">
      <alignment horizontal="center" vertical="center" wrapText="1"/>
    </xf>
    <xf numFmtId="43" fontId="30" fillId="4" borderId="43" xfId="1" applyFont="1" applyFill="1" applyBorder="1" applyAlignment="1">
      <alignment horizontal="center" vertical="center" wrapText="1"/>
    </xf>
    <xf numFmtId="43" fontId="30" fillId="4" borderId="34" xfId="1" applyFont="1" applyFill="1" applyBorder="1" applyAlignment="1">
      <alignment horizontal="center" vertical="center" wrapText="1"/>
    </xf>
    <xf numFmtId="165" fontId="17" fillId="0" borderId="18" xfId="1" applyNumberFormat="1" applyFont="1" applyBorder="1" applyAlignment="1">
      <alignment vertical="center"/>
    </xf>
    <xf numFmtId="165" fontId="24" fillId="0" borderId="18" xfId="1" applyNumberFormat="1" applyFont="1" applyBorder="1" applyAlignment="1">
      <alignment vertical="center"/>
    </xf>
    <xf numFmtId="43" fontId="21" fillId="0" borderId="18" xfId="1" applyFont="1" applyBorder="1" applyAlignment="1">
      <alignment vertical="center"/>
    </xf>
    <xf numFmtId="43" fontId="21" fillId="2" borderId="18" xfId="1" applyFont="1" applyFill="1" applyBorder="1" applyAlignment="1">
      <alignment vertical="center"/>
    </xf>
    <xf numFmtId="43" fontId="19" fillId="0" borderId="18" xfId="1" applyFont="1" applyBorder="1" applyAlignment="1">
      <alignment vertical="center"/>
    </xf>
    <xf numFmtId="165" fontId="24" fillId="0" borderId="18" xfId="1" applyNumberFormat="1" applyFont="1" applyBorder="1" applyAlignment="1">
      <alignment horizontal="center" vertical="center"/>
    </xf>
    <xf numFmtId="43" fontId="19" fillId="0" borderId="23" xfId="1" applyFont="1" applyBorder="1" applyAlignment="1">
      <alignment vertical="center"/>
    </xf>
    <xf numFmtId="43" fontId="31" fillId="0" borderId="0" xfId="1" applyFont="1" applyBorder="1" applyAlignment="1">
      <alignment vertical="center"/>
    </xf>
    <xf numFmtId="165" fontId="18" fillId="0" borderId="13" xfId="1" applyNumberFormat="1" applyFont="1" applyBorder="1" applyAlignment="1">
      <alignment vertical="center"/>
    </xf>
    <xf numFmtId="165" fontId="17" fillId="0" borderId="13" xfId="1" applyNumberFormat="1" applyFont="1" applyBorder="1" applyAlignment="1">
      <alignment vertical="center"/>
    </xf>
    <xf numFmtId="165" fontId="24" fillId="0" borderId="13" xfId="1" applyNumberFormat="1" applyFont="1" applyBorder="1" applyAlignment="1">
      <alignment vertical="center"/>
    </xf>
    <xf numFmtId="43" fontId="21" fillId="0" borderId="13" xfId="1" applyFont="1" applyBorder="1" applyAlignment="1">
      <alignment vertical="center"/>
    </xf>
    <xf numFmtId="43" fontId="21" fillId="2" borderId="13" xfId="1" applyFont="1" applyFill="1" applyBorder="1" applyAlignment="1">
      <alignment vertical="center"/>
    </xf>
    <xf numFmtId="43" fontId="19" fillId="0" borderId="13" xfId="1" applyFont="1" applyBorder="1" applyAlignment="1">
      <alignment vertical="center"/>
    </xf>
    <xf numFmtId="165" fontId="24" fillId="0" borderId="13" xfId="1" applyNumberFormat="1" applyFont="1" applyBorder="1" applyAlignment="1">
      <alignment horizontal="center" vertical="center"/>
    </xf>
    <xf numFmtId="43" fontId="19" fillId="0" borderId="15" xfId="1" applyFont="1" applyBorder="1" applyAlignment="1">
      <alignment vertical="center"/>
    </xf>
    <xf numFmtId="165" fontId="24" fillId="0" borderId="9" xfId="1" applyNumberFormat="1" applyFont="1" applyBorder="1" applyAlignment="1">
      <alignment vertical="center"/>
    </xf>
    <xf numFmtId="165" fontId="17" fillId="0" borderId="9" xfId="1" applyNumberFormat="1" applyFont="1" applyBorder="1" applyAlignment="1">
      <alignment vertical="center"/>
    </xf>
    <xf numFmtId="43" fontId="21" fillId="0" borderId="9" xfId="1" applyFont="1" applyBorder="1" applyAlignment="1">
      <alignment vertical="center"/>
    </xf>
    <xf numFmtId="43" fontId="21" fillId="0" borderId="33" xfId="1" applyFont="1" applyBorder="1" applyAlignment="1">
      <alignment vertical="center"/>
    </xf>
    <xf numFmtId="165" fontId="24" fillId="0" borderId="33" xfId="1" applyNumberFormat="1" applyFont="1" applyBorder="1" applyAlignment="1">
      <alignment vertical="center"/>
    </xf>
    <xf numFmtId="43" fontId="21" fillId="2" borderId="33" xfId="1" applyFont="1" applyFill="1" applyBorder="1" applyAlignment="1">
      <alignment vertical="center"/>
    </xf>
    <xf numFmtId="43" fontId="19" fillId="0" borderId="9" xfId="1" applyFont="1" applyBorder="1" applyAlignment="1">
      <alignment vertical="center"/>
    </xf>
    <xf numFmtId="165" fontId="17" fillId="0" borderId="33" xfId="1" applyNumberFormat="1" applyFont="1" applyBorder="1" applyAlignment="1">
      <alignment vertical="center"/>
    </xf>
    <xf numFmtId="43" fontId="19" fillId="0" borderId="33" xfId="1" applyFont="1" applyBorder="1" applyAlignment="1">
      <alignment vertical="center"/>
    </xf>
    <xf numFmtId="165" fontId="24" fillId="0" borderId="33" xfId="1" applyNumberFormat="1" applyFont="1" applyBorder="1" applyAlignment="1">
      <alignment horizontal="center" vertical="center"/>
    </xf>
    <xf numFmtId="43" fontId="19" fillId="0" borderId="34" xfId="1" applyFont="1" applyBorder="1" applyAlignment="1">
      <alignment vertical="center"/>
    </xf>
    <xf numFmtId="165" fontId="32" fillId="0" borderId="0" xfId="1" applyNumberFormat="1" applyFont="1" applyBorder="1" applyAlignment="1">
      <alignment vertical="center"/>
    </xf>
    <xf numFmtId="165" fontId="32" fillId="0" borderId="66" xfId="1" applyNumberFormat="1" applyFont="1" applyBorder="1" applyAlignment="1">
      <alignment vertical="center"/>
    </xf>
    <xf numFmtId="43" fontId="22" fillId="0" borderId="66" xfId="1" applyFont="1" applyBorder="1" applyAlignment="1">
      <alignment vertical="center"/>
    </xf>
    <xf numFmtId="43" fontId="21" fillId="0" borderId="66" xfId="1" applyFont="1" applyBorder="1" applyAlignment="1">
      <alignment vertical="center"/>
    </xf>
    <xf numFmtId="43" fontId="21" fillId="2" borderId="66" xfId="1" applyFont="1" applyFill="1" applyBorder="1" applyAlignment="1">
      <alignment vertical="center"/>
    </xf>
    <xf numFmtId="43" fontId="19" fillId="0" borderId="66" xfId="1" applyFont="1" applyBorder="1" applyAlignment="1">
      <alignment vertical="center"/>
    </xf>
    <xf numFmtId="165" fontId="33" fillId="0" borderId="66" xfId="1" applyNumberFormat="1" applyFont="1" applyBorder="1" applyAlignment="1">
      <alignment vertical="center"/>
    </xf>
    <xf numFmtId="43" fontId="19" fillId="0" borderId="67" xfId="1" applyFont="1" applyBorder="1" applyAlignment="1">
      <alignment vertical="center"/>
    </xf>
    <xf numFmtId="43" fontId="24" fillId="2" borderId="0" xfId="1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165" fontId="34" fillId="0" borderId="0" xfId="1" applyNumberFormat="1" applyFont="1" applyBorder="1" applyAlignment="1">
      <alignment vertical="center"/>
    </xf>
    <xf numFmtId="165" fontId="35" fillId="0" borderId="68" xfId="1" applyNumberFormat="1" applyFont="1" applyBorder="1" applyAlignment="1">
      <alignment vertical="center"/>
    </xf>
    <xf numFmtId="165" fontId="18" fillId="0" borderId="18" xfId="1" applyNumberFormat="1" applyFont="1" applyBorder="1" applyAlignment="1">
      <alignment horizontal="left" vertical="top" wrapText="1"/>
    </xf>
    <xf numFmtId="165" fontId="17" fillId="0" borderId="18" xfId="1" applyNumberFormat="1" applyFont="1" applyBorder="1" applyAlignment="1">
      <alignment vertical="top" wrapText="1"/>
    </xf>
    <xf numFmtId="165" fontId="36" fillId="0" borderId="18" xfId="1" applyNumberFormat="1" applyFont="1" applyBorder="1" applyAlignment="1">
      <alignment vertical="center"/>
    </xf>
    <xf numFmtId="43" fontId="37" fillId="0" borderId="18" xfId="1" applyFont="1" applyBorder="1" applyAlignment="1">
      <alignment vertical="center"/>
    </xf>
    <xf numFmtId="43" fontId="37" fillId="2" borderId="18" xfId="1" applyFont="1" applyFill="1" applyBorder="1" applyAlignment="1">
      <alignment vertical="center"/>
    </xf>
    <xf numFmtId="165" fontId="34" fillId="0" borderId="18" xfId="1" applyNumberFormat="1" applyFont="1" applyBorder="1" applyAlignment="1">
      <alignment vertical="center"/>
    </xf>
    <xf numFmtId="43" fontId="38" fillId="0" borderId="18" xfId="1" applyFont="1" applyBorder="1" applyAlignment="1">
      <alignment vertical="center"/>
    </xf>
    <xf numFmtId="165" fontId="36" fillId="0" borderId="18" xfId="1" applyNumberFormat="1" applyFont="1" applyBorder="1" applyAlignment="1">
      <alignment horizontal="center" vertical="center"/>
    </xf>
    <xf numFmtId="43" fontId="38" fillId="0" borderId="23" xfId="1" applyFont="1" applyBorder="1" applyAlignment="1">
      <alignment vertical="center"/>
    </xf>
    <xf numFmtId="165" fontId="39" fillId="0" borderId="0" xfId="1" applyNumberFormat="1" applyFont="1" applyBorder="1" applyAlignment="1">
      <alignment vertical="center"/>
    </xf>
    <xf numFmtId="165" fontId="35" fillId="0" borderId="46" xfId="1" applyNumberFormat="1" applyFont="1" applyBorder="1" applyAlignment="1">
      <alignment vertical="center"/>
    </xf>
    <xf numFmtId="165" fontId="18" fillId="0" borderId="13" xfId="1" applyNumberFormat="1" applyFont="1" applyBorder="1" applyAlignment="1">
      <alignment horizontal="center" vertical="top" wrapText="1"/>
    </xf>
    <xf numFmtId="165" fontId="17" fillId="0" borderId="13" xfId="1" applyNumberFormat="1" applyFont="1" applyBorder="1" applyAlignment="1">
      <alignment vertical="top" wrapText="1"/>
    </xf>
    <xf numFmtId="165" fontId="36" fillId="0" borderId="13" xfId="1" applyNumberFormat="1" applyFont="1" applyBorder="1" applyAlignment="1">
      <alignment vertical="center"/>
    </xf>
    <xf numFmtId="43" fontId="37" fillId="0" borderId="13" xfId="1" applyFont="1" applyBorder="1" applyAlignment="1">
      <alignment vertical="center"/>
    </xf>
    <xf numFmtId="43" fontId="37" fillId="2" borderId="13" xfId="1" applyFont="1" applyFill="1" applyBorder="1" applyAlignment="1">
      <alignment vertical="center"/>
    </xf>
    <xf numFmtId="165" fontId="34" fillId="0" borderId="13" xfId="1" applyNumberFormat="1" applyFont="1" applyBorder="1" applyAlignment="1">
      <alignment vertical="center"/>
    </xf>
    <xf numFmtId="43" fontId="38" fillId="0" borderId="13" xfId="1" applyFont="1" applyBorder="1" applyAlignment="1">
      <alignment vertical="center"/>
    </xf>
    <xf numFmtId="165" fontId="36" fillId="0" borderId="13" xfId="1" applyNumberFormat="1" applyFont="1" applyBorder="1" applyAlignment="1">
      <alignment horizontal="center" vertical="center"/>
    </xf>
    <xf numFmtId="43" fontId="38" fillId="0" borderId="15" xfId="1" applyFont="1" applyBorder="1" applyAlignment="1">
      <alignment vertical="center"/>
    </xf>
    <xf numFmtId="165" fontId="24" fillId="0" borderId="0" xfId="1" applyNumberFormat="1" applyFont="1" applyBorder="1" applyAlignment="1">
      <alignment vertical="center"/>
    </xf>
    <xf numFmtId="165" fontId="20" fillId="0" borderId="46" xfId="1" applyNumberFormat="1" applyFont="1" applyBorder="1" applyAlignment="1">
      <alignment vertical="center"/>
    </xf>
    <xf numFmtId="165" fontId="20" fillId="0" borderId="13" xfId="1" applyNumberFormat="1" applyFont="1" applyBorder="1" applyAlignment="1">
      <alignment horizontal="center" vertical="top" wrapText="1"/>
    </xf>
    <xf numFmtId="165" fontId="24" fillId="0" borderId="13" xfId="1" applyNumberFormat="1" applyFont="1" applyBorder="1" applyAlignment="1">
      <alignment vertical="top" wrapText="1"/>
    </xf>
    <xf numFmtId="165" fontId="24" fillId="2" borderId="13" xfId="1" applyNumberFormat="1" applyFont="1" applyFill="1" applyBorder="1" applyAlignment="1">
      <alignment vertical="center"/>
    </xf>
    <xf numFmtId="165" fontId="20" fillId="0" borderId="69" xfId="1" applyNumberFormat="1" applyFont="1" applyBorder="1" applyAlignment="1">
      <alignment vertical="center"/>
    </xf>
    <xf numFmtId="165" fontId="20" fillId="0" borderId="16" xfId="1" applyNumberFormat="1" applyFont="1" applyBorder="1" applyAlignment="1">
      <alignment horizontal="center" vertical="top" wrapText="1"/>
    </xf>
    <xf numFmtId="165" fontId="24" fillId="0" borderId="16" xfId="1" applyNumberFormat="1" applyFont="1" applyBorder="1" applyAlignment="1">
      <alignment vertical="top" wrapText="1"/>
    </xf>
    <xf numFmtId="165" fontId="24" fillId="0" borderId="16" xfId="1" applyNumberFormat="1" applyFont="1" applyBorder="1" applyAlignment="1">
      <alignment vertical="center"/>
    </xf>
    <xf numFmtId="43" fontId="37" fillId="0" borderId="16" xfId="1" applyFont="1" applyBorder="1" applyAlignment="1">
      <alignment vertical="center"/>
    </xf>
    <xf numFmtId="165" fontId="36" fillId="0" borderId="16" xfId="1" applyNumberFormat="1" applyFont="1" applyBorder="1" applyAlignment="1">
      <alignment vertical="center"/>
    </xf>
    <xf numFmtId="43" fontId="37" fillId="2" borderId="16" xfId="1" applyFont="1" applyFill="1" applyBorder="1" applyAlignment="1">
      <alignment vertical="center"/>
    </xf>
    <xf numFmtId="165" fontId="24" fillId="2" borderId="16" xfId="1" applyNumberFormat="1" applyFont="1" applyFill="1" applyBorder="1" applyAlignment="1">
      <alignment vertical="center"/>
    </xf>
    <xf numFmtId="43" fontId="38" fillId="0" borderId="16" xfId="1" applyFont="1" applyBorder="1" applyAlignment="1">
      <alignment vertical="center"/>
    </xf>
    <xf numFmtId="165" fontId="24" fillId="0" borderId="16" xfId="1" applyNumberFormat="1" applyFont="1" applyBorder="1" applyAlignment="1">
      <alignment horizontal="center" vertical="center"/>
    </xf>
    <xf numFmtId="43" fontId="38" fillId="0" borderId="17" xfId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43" fontId="37" fillId="0" borderId="0" xfId="1" applyFont="1" applyBorder="1" applyAlignment="1">
      <alignment vertical="center"/>
    </xf>
    <xf numFmtId="43" fontId="37" fillId="2" borderId="0" xfId="1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43" fontId="38" fillId="0" borderId="0" xfId="1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165" fontId="27" fillId="0" borderId="0" xfId="0" applyNumberFormat="1" applyFont="1" applyBorder="1" applyAlignment="1">
      <alignment vertical="center"/>
    </xf>
    <xf numFmtId="43" fontId="40" fillId="0" borderId="0" xfId="1" applyFont="1" applyBorder="1" applyAlignment="1">
      <alignment vertical="center"/>
    </xf>
    <xf numFmtId="43" fontId="40" fillId="2" borderId="0" xfId="1" applyFont="1" applyFill="1" applyBorder="1" applyAlignment="1">
      <alignment vertical="center"/>
    </xf>
    <xf numFmtId="43" fontId="41" fillId="0" borderId="0" xfId="1" applyFont="1" applyBorder="1" applyAlignment="1">
      <alignment vertical="center"/>
    </xf>
    <xf numFmtId="165" fontId="42" fillId="0" borderId="0" xfId="1" applyNumberFormat="1" applyFont="1" applyBorder="1" applyAlignment="1">
      <alignment vertical="center"/>
    </xf>
    <xf numFmtId="165" fontId="36" fillId="0" borderId="0" xfId="1" applyNumberFormat="1" applyFont="1" applyBorder="1" applyAlignment="1">
      <alignment vertical="center"/>
    </xf>
    <xf numFmtId="165" fontId="36" fillId="2" borderId="13" xfId="1" applyNumberFormat="1" applyFont="1" applyFill="1" applyBorder="1" applyAlignment="1">
      <alignment vertical="center"/>
    </xf>
    <xf numFmtId="165" fontId="35" fillId="0" borderId="69" xfId="1" applyNumberFormat="1" applyFont="1" applyBorder="1" applyAlignment="1">
      <alignment vertical="center"/>
    </xf>
    <xf numFmtId="165" fontId="36" fillId="2" borderId="16" xfId="1" applyNumberFormat="1" applyFont="1" applyFill="1" applyBorder="1" applyAlignment="1">
      <alignment vertical="center"/>
    </xf>
    <xf numFmtId="165" fontId="36" fillId="0" borderId="16" xfId="1" applyNumberFormat="1" applyFont="1" applyBorder="1" applyAlignment="1">
      <alignment horizontal="center" vertical="center"/>
    </xf>
    <xf numFmtId="165" fontId="27" fillId="0" borderId="0" xfId="1" applyNumberFormat="1" applyFont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3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165" fontId="18" fillId="0" borderId="0" xfId="1" applyNumberFormat="1" applyFont="1" applyBorder="1" applyAlignment="1">
      <alignment vertical="center"/>
    </xf>
    <xf numFmtId="43" fontId="43" fillId="0" borderId="0" xfId="1" applyFont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165" fontId="35" fillId="0" borderId="68" xfId="1" applyNumberFormat="1" applyFont="1" applyBorder="1" applyAlignment="1">
      <alignment horizontal="left" vertical="center"/>
    </xf>
    <xf numFmtId="165" fontId="35" fillId="0" borderId="46" xfId="1" applyNumberFormat="1" applyFont="1" applyBorder="1" applyAlignment="1">
      <alignment horizontal="left" vertical="center"/>
    </xf>
    <xf numFmtId="165" fontId="20" fillId="0" borderId="46" xfId="1" applyNumberFormat="1" applyFont="1" applyBorder="1" applyAlignment="1">
      <alignment horizontal="left" vertical="center"/>
    </xf>
    <xf numFmtId="43" fontId="43" fillId="2" borderId="0" xfId="1" applyFont="1" applyFill="1" applyBorder="1" applyAlignment="1">
      <alignment vertical="center"/>
    </xf>
    <xf numFmtId="165" fontId="20" fillId="0" borderId="18" xfId="1" applyNumberFormat="1" applyFont="1" applyBorder="1" applyAlignment="1">
      <alignment horizontal="left" vertical="top" wrapText="1"/>
    </xf>
    <xf numFmtId="165" fontId="24" fillId="0" borderId="18" xfId="1" applyNumberFormat="1" applyFont="1" applyBorder="1" applyAlignment="1">
      <alignment vertical="top" wrapText="1"/>
    </xf>
    <xf numFmtId="43" fontId="37" fillId="0" borderId="23" xfId="1" applyFont="1" applyBorder="1" applyAlignment="1">
      <alignment vertical="center"/>
    </xf>
    <xf numFmtId="43" fontId="37" fillId="0" borderId="15" xfId="1" applyFont="1" applyBorder="1" applyAlignment="1">
      <alignment vertical="center"/>
    </xf>
    <xf numFmtId="43" fontId="37" fillId="0" borderId="17" xfId="1" applyFont="1" applyBorder="1" applyAlignment="1">
      <alignment vertical="center"/>
    </xf>
    <xf numFmtId="165" fontId="35" fillId="0" borderId="0" xfId="1" applyNumberFormat="1" applyFont="1" applyBorder="1" applyAlignment="1">
      <alignment vertical="center"/>
    </xf>
    <xf numFmtId="165" fontId="18" fillId="0" borderId="18" xfId="1" applyNumberFormat="1" applyFont="1" applyBorder="1" applyAlignment="1">
      <alignment horizontal="center" vertical="top" wrapText="1"/>
    </xf>
    <xf numFmtId="165" fontId="44" fillId="0" borderId="0" xfId="1" applyNumberFormat="1" applyFont="1" applyBorder="1" applyAlignment="1">
      <alignment vertical="center"/>
    </xf>
    <xf numFmtId="165" fontId="44" fillId="0" borderId="46" xfId="1" applyNumberFormat="1" applyFont="1" applyBorder="1" applyAlignment="1">
      <alignment vertical="center"/>
    </xf>
    <xf numFmtId="165" fontId="44" fillId="0" borderId="13" xfId="1" applyNumberFormat="1" applyFont="1" applyBorder="1" applyAlignment="1">
      <alignment vertical="center"/>
    </xf>
    <xf numFmtId="165" fontId="44" fillId="0" borderId="13" xfId="1" applyNumberFormat="1" applyFont="1" applyBorder="1" applyAlignment="1">
      <alignment horizontal="center" vertical="center"/>
    </xf>
    <xf numFmtId="165" fontId="18" fillId="0" borderId="46" xfId="1" applyNumberFormat="1" applyFont="1" applyBorder="1" applyAlignment="1">
      <alignment vertical="center"/>
    </xf>
    <xf numFmtId="165" fontId="34" fillId="0" borderId="13" xfId="1" applyNumberFormat="1" applyFont="1" applyBorder="1" applyAlignment="1">
      <alignment horizontal="center" vertical="center"/>
    </xf>
    <xf numFmtId="165" fontId="27" fillId="0" borderId="46" xfId="1" applyNumberFormat="1" applyFont="1" applyBorder="1" applyAlignment="1">
      <alignment vertical="center"/>
    </xf>
    <xf numFmtId="165" fontId="34" fillId="2" borderId="13" xfId="1" applyNumberFormat="1" applyFont="1" applyFill="1" applyBorder="1" applyAlignment="1">
      <alignment vertical="center"/>
    </xf>
    <xf numFmtId="165" fontId="27" fillId="0" borderId="69" xfId="1" applyNumberFormat="1" applyFont="1" applyBorder="1" applyAlignment="1">
      <alignment vertical="center"/>
    </xf>
    <xf numFmtId="165" fontId="18" fillId="0" borderId="16" xfId="1" applyNumberFormat="1" applyFont="1" applyBorder="1" applyAlignment="1">
      <alignment horizontal="center" vertical="top" wrapText="1"/>
    </xf>
    <xf numFmtId="165" fontId="17" fillId="0" borderId="16" xfId="1" applyNumberFormat="1" applyFont="1" applyBorder="1" applyAlignment="1">
      <alignment vertical="top" wrapText="1"/>
    </xf>
    <xf numFmtId="165" fontId="34" fillId="0" borderId="16" xfId="1" applyNumberFormat="1" applyFont="1" applyBorder="1" applyAlignment="1">
      <alignment vertical="center"/>
    </xf>
    <xf numFmtId="165" fontId="34" fillId="2" borderId="16" xfId="1" applyNumberFormat="1" applyFont="1" applyFill="1" applyBorder="1" applyAlignment="1">
      <alignment vertical="center"/>
    </xf>
    <xf numFmtId="165" fontId="34" fillId="0" borderId="16" xfId="1" applyNumberFormat="1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165" fontId="20" fillId="0" borderId="68" xfId="1" applyNumberFormat="1" applyFont="1" applyBorder="1" applyAlignment="1">
      <alignment vertical="center"/>
    </xf>
    <xf numFmtId="43" fontId="21" fillId="0" borderId="23" xfId="1" applyFont="1" applyBorder="1" applyAlignment="1">
      <alignment vertical="center"/>
    </xf>
    <xf numFmtId="43" fontId="21" fillId="0" borderId="15" xfId="1" applyFont="1" applyBorder="1" applyAlignment="1">
      <alignment vertical="center"/>
    </xf>
    <xf numFmtId="43" fontId="21" fillId="0" borderId="16" xfId="1" applyFont="1" applyBorder="1" applyAlignment="1">
      <alignment vertical="center"/>
    </xf>
    <xf numFmtId="43" fontId="21" fillId="2" borderId="16" xfId="1" applyFont="1" applyFill="1" applyBorder="1" applyAlignment="1">
      <alignment vertical="center"/>
    </xf>
    <xf numFmtId="43" fontId="21" fillId="0" borderId="17" xfId="1" applyFont="1" applyBorder="1" applyAlignment="1">
      <alignment vertical="center"/>
    </xf>
    <xf numFmtId="43" fontId="22" fillId="2" borderId="0" xfId="1" applyFont="1" applyFill="1" applyBorder="1" applyAlignment="1">
      <alignment vertical="center"/>
    </xf>
    <xf numFmtId="165" fontId="20" fillId="0" borderId="0" xfId="1" applyNumberFormat="1" applyFont="1" applyBorder="1" applyAlignment="1">
      <alignment vertical="center"/>
    </xf>
    <xf numFmtId="0" fontId="35" fillId="0" borderId="68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top" wrapText="1"/>
    </xf>
    <xf numFmtId="0" fontId="17" fillId="0" borderId="18" xfId="0" applyFont="1" applyBorder="1" applyAlignment="1">
      <alignment vertical="top" wrapText="1"/>
    </xf>
    <xf numFmtId="43" fontId="37" fillId="0" borderId="18" xfId="1" applyFont="1" applyBorder="1" applyAlignment="1">
      <alignment horizontal="center" vertical="center"/>
    </xf>
    <xf numFmtId="43" fontId="37" fillId="2" borderId="18" xfId="1" applyFont="1" applyFill="1" applyBorder="1" applyAlignment="1">
      <alignment horizontal="center" vertical="center"/>
    </xf>
    <xf numFmtId="43" fontId="38" fillId="0" borderId="18" xfId="1" applyFont="1" applyBorder="1" applyAlignment="1">
      <alignment horizontal="center" vertical="center"/>
    </xf>
    <xf numFmtId="3" fontId="39" fillId="0" borderId="0" xfId="0" applyNumberFormat="1" applyFont="1" applyBorder="1" applyAlignment="1">
      <alignment vertical="center"/>
    </xf>
    <xf numFmtId="0" fontId="35" fillId="0" borderId="46" xfId="0" applyFont="1" applyBorder="1" applyAlignment="1">
      <alignment vertical="center"/>
    </xf>
    <xf numFmtId="0" fontId="18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vertical="top" wrapText="1"/>
    </xf>
    <xf numFmtId="43" fontId="37" fillId="0" borderId="13" xfId="1" applyFont="1" applyBorder="1" applyAlignment="1">
      <alignment horizontal="center" vertical="center"/>
    </xf>
    <xf numFmtId="43" fontId="37" fillId="2" borderId="13" xfId="1" applyFont="1" applyFill="1" applyBorder="1" applyAlignment="1">
      <alignment horizontal="center" vertical="center"/>
    </xf>
    <xf numFmtId="43" fontId="38" fillId="0" borderId="13" xfId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top" wrapText="1"/>
    </xf>
    <xf numFmtId="0" fontId="24" fillId="0" borderId="13" xfId="0" applyFont="1" applyBorder="1" applyAlignment="1">
      <alignment vertical="top" wrapText="1"/>
    </xf>
    <xf numFmtId="0" fontId="18" fillId="0" borderId="69" xfId="0" applyFont="1" applyBorder="1" applyAlignment="1">
      <alignment vertical="center"/>
    </xf>
    <xf numFmtId="0" fontId="18" fillId="0" borderId="16" xfId="0" applyFont="1" applyBorder="1" applyAlignment="1">
      <alignment horizontal="center" vertical="top" wrapText="1"/>
    </xf>
    <xf numFmtId="0" fontId="17" fillId="0" borderId="16" xfId="0" applyFont="1" applyBorder="1" applyAlignment="1">
      <alignment vertical="top" wrapText="1"/>
    </xf>
    <xf numFmtId="165" fontId="17" fillId="0" borderId="16" xfId="1" applyNumberFormat="1" applyFont="1" applyBorder="1" applyAlignment="1">
      <alignment vertical="center"/>
    </xf>
    <xf numFmtId="43" fontId="37" fillId="0" borderId="16" xfId="1" applyFont="1" applyBorder="1" applyAlignment="1">
      <alignment horizontal="center" vertical="center"/>
    </xf>
    <xf numFmtId="43" fontId="37" fillId="2" borderId="16" xfId="1" applyFont="1" applyFill="1" applyBorder="1" applyAlignment="1">
      <alignment horizontal="center" vertical="center"/>
    </xf>
    <xf numFmtId="43" fontId="38" fillId="0" borderId="16" xfId="1" applyFont="1" applyBorder="1" applyAlignment="1">
      <alignment horizontal="center" vertical="center"/>
    </xf>
    <xf numFmtId="43" fontId="40" fillId="0" borderId="0" xfId="1" applyFont="1" applyBorder="1" applyAlignment="1">
      <alignment horizontal="center" vertical="center"/>
    </xf>
    <xf numFmtId="43" fontId="40" fillId="2" borderId="0" xfId="1" applyFont="1" applyFill="1" applyBorder="1" applyAlignment="1">
      <alignment horizontal="center" vertical="center"/>
    </xf>
    <xf numFmtId="43" fontId="41" fillId="0" borderId="0" xfId="1" applyFont="1" applyBorder="1" applyAlignment="1">
      <alignment horizontal="center" vertical="center"/>
    </xf>
    <xf numFmtId="43" fontId="37" fillId="0" borderId="0" xfId="1" applyFont="1" applyBorder="1" applyAlignment="1">
      <alignment horizontal="center" vertical="center"/>
    </xf>
    <xf numFmtId="3" fontId="42" fillId="0" borderId="0" xfId="0" applyNumberFormat="1" applyFont="1" applyBorder="1" applyAlignment="1">
      <alignment vertical="center"/>
    </xf>
    <xf numFmtId="0" fontId="35" fillId="0" borderId="68" xfId="0" applyFont="1" applyBorder="1" applyAlignment="1">
      <alignment vertical="center"/>
    </xf>
    <xf numFmtId="3" fontId="17" fillId="0" borderId="18" xfId="0" applyNumberFormat="1" applyFont="1" applyBorder="1" applyAlignment="1">
      <alignment vertical="center"/>
    </xf>
    <xf numFmtId="3" fontId="36" fillId="0" borderId="18" xfId="0" applyNumberFormat="1" applyFont="1" applyBorder="1" applyAlignment="1">
      <alignment vertical="center"/>
    </xf>
    <xf numFmtId="3" fontId="36" fillId="0" borderId="18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vertical="center"/>
    </xf>
    <xf numFmtId="3" fontId="36" fillId="0" borderId="13" xfId="0" applyNumberFormat="1" applyFont="1" applyBorder="1" applyAlignment="1">
      <alignment vertical="center"/>
    </xf>
    <xf numFmtId="3" fontId="36" fillId="0" borderId="13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46" xfId="0" applyFont="1" applyBorder="1" applyAlignment="1">
      <alignment vertical="center"/>
    </xf>
    <xf numFmtId="3" fontId="44" fillId="0" borderId="13" xfId="0" applyNumberFormat="1" applyFont="1" applyBorder="1" applyAlignment="1">
      <alignment vertical="center"/>
    </xf>
    <xf numFmtId="3" fontId="44" fillId="0" borderId="13" xfId="0" applyNumberFormat="1" applyFont="1" applyBorder="1" applyAlignment="1">
      <alignment horizontal="center" vertical="center"/>
    </xf>
    <xf numFmtId="3" fontId="44" fillId="0" borderId="0" xfId="0" applyNumberFormat="1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3" fontId="36" fillId="0" borderId="16" xfId="0" applyNumberFormat="1" applyFont="1" applyBorder="1" applyAlignment="1">
      <alignment vertical="center"/>
    </xf>
    <xf numFmtId="1" fontId="36" fillId="2" borderId="16" xfId="1" applyNumberFormat="1" applyFont="1" applyFill="1" applyBorder="1" applyAlignment="1">
      <alignment vertical="center"/>
    </xf>
    <xf numFmtId="1" fontId="34" fillId="0" borderId="16" xfId="1" applyNumberFormat="1" applyFont="1" applyBorder="1" applyAlignment="1">
      <alignment vertical="center"/>
    </xf>
    <xf numFmtId="3" fontId="34" fillId="0" borderId="16" xfId="0" applyNumberFormat="1" applyFont="1" applyBorder="1" applyAlignment="1">
      <alignment vertical="center"/>
    </xf>
    <xf numFmtId="0" fontId="34" fillId="0" borderId="16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3" fontId="36" fillId="0" borderId="0" xfId="0" applyNumberFormat="1" applyFont="1" applyBorder="1" applyAlignment="1">
      <alignment vertical="center"/>
    </xf>
    <xf numFmtId="0" fontId="18" fillId="0" borderId="46" xfId="0" applyFont="1" applyBorder="1" applyAlignment="1">
      <alignment vertical="center"/>
    </xf>
    <xf numFmtId="0" fontId="27" fillId="0" borderId="69" xfId="0" applyFont="1" applyBorder="1" applyAlignment="1">
      <alignment vertical="center"/>
    </xf>
    <xf numFmtId="165" fontId="17" fillId="0" borderId="18" xfId="1" applyNumberFormat="1" applyFont="1" applyBorder="1" applyAlignment="1">
      <alignment horizontal="left" vertical="top" wrapText="1"/>
    </xf>
    <xf numFmtId="165" fontId="20" fillId="0" borderId="13" xfId="1" applyNumberFormat="1" applyFont="1" applyBorder="1" applyAlignment="1">
      <alignment horizontal="left" vertical="top" wrapText="1"/>
    </xf>
    <xf numFmtId="165" fontId="24" fillId="0" borderId="13" xfId="1" applyNumberFormat="1" applyFont="1" applyBorder="1" applyAlignment="1">
      <alignment horizontal="left" vertical="top" wrapText="1"/>
    </xf>
    <xf numFmtId="165" fontId="37" fillId="2" borderId="13" xfId="1" applyNumberFormat="1" applyFont="1" applyFill="1" applyBorder="1" applyAlignment="1">
      <alignment vertical="center"/>
    </xf>
    <xf numFmtId="165" fontId="20" fillId="0" borderId="69" xfId="1" applyNumberFormat="1" applyFont="1" applyBorder="1" applyAlignment="1">
      <alignment horizontal="left" vertical="center"/>
    </xf>
    <xf numFmtId="165" fontId="20" fillId="0" borderId="16" xfId="1" applyNumberFormat="1" applyFont="1" applyBorder="1" applyAlignment="1">
      <alignment horizontal="left" vertical="top" wrapText="1"/>
    </xf>
    <xf numFmtId="165" fontId="24" fillId="0" borderId="16" xfId="1" applyNumberFormat="1" applyFont="1" applyBorder="1" applyAlignment="1">
      <alignment horizontal="left" vertical="top" wrapText="1"/>
    </xf>
    <xf numFmtId="43" fontId="41" fillId="2" borderId="0" xfId="1" applyFont="1" applyFill="1" applyBorder="1" applyAlignment="1">
      <alignment vertical="center"/>
    </xf>
    <xf numFmtId="165" fontId="18" fillId="7" borderId="0" xfId="1" applyNumberFormat="1" applyFont="1" applyFill="1" applyBorder="1" applyAlignment="1">
      <alignment vertical="center"/>
    </xf>
    <xf numFmtId="43" fontId="19" fillId="7" borderId="0" xfId="1" applyFont="1" applyFill="1" applyBorder="1" applyAlignment="1">
      <alignment vertical="center"/>
    </xf>
    <xf numFmtId="0" fontId="15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Border="1" applyAlignment="1">
      <alignment vertical="center"/>
    </xf>
    <xf numFmtId="165" fontId="15" fillId="0" borderId="0" xfId="1" applyNumberFormat="1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horizontal="righ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3" fontId="15" fillId="0" borderId="3" xfId="0" applyNumberFormat="1" applyFont="1" applyBorder="1"/>
    <xf numFmtId="43" fontId="15" fillId="0" borderId="3" xfId="1" applyFont="1" applyBorder="1"/>
    <xf numFmtId="166" fontId="15" fillId="0" borderId="3" xfId="0" applyNumberFormat="1" applyFont="1" applyBorder="1"/>
    <xf numFmtId="0" fontId="15" fillId="0" borderId="3" xfId="0" applyFont="1" applyBorder="1"/>
    <xf numFmtId="2" fontId="15" fillId="0" borderId="3" xfId="2" applyNumberFormat="1" applyFont="1" applyBorder="1"/>
    <xf numFmtId="3" fontId="15" fillId="0" borderId="3" xfId="0" applyNumberFormat="1" applyFont="1" applyBorder="1" applyAlignment="1">
      <alignment vertical="center"/>
    </xf>
    <xf numFmtId="2" fontId="15" fillId="0" borderId="3" xfId="0" applyNumberFormat="1" applyFont="1" applyBorder="1"/>
    <xf numFmtId="3" fontId="15" fillId="0" borderId="3" xfId="0" applyNumberFormat="1" applyFont="1" applyBorder="1" applyAlignment="1">
      <alignment horizontal="right"/>
    </xf>
    <xf numFmtId="2" fontId="15" fillId="0" borderId="12" xfId="0" applyNumberFormat="1" applyFont="1" applyBorder="1"/>
    <xf numFmtId="3" fontId="15" fillId="0" borderId="13" xfId="0" applyNumberFormat="1" applyFont="1" applyBorder="1"/>
    <xf numFmtId="43" fontId="15" fillId="0" borderId="13" xfId="1" applyFont="1" applyBorder="1"/>
    <xf numFmtId="166" fontId="15" fillId="0" borderId="13" xfId="0" applyNumberFormat="1" applyFont="1" applyBorder="1"/>
    <xf numFmtId="0" fontId="15" fillId="0" borderId="13" xfId="0" applyFont="1" applyBorder="1"/>
    <xf numFmtId="2" fontId="15" fillId="0" borderId="13" xfId="2" applyNumberFormat="1" applyFont="1" applyBorder="1"/>
    <xf numFmtId="3" fontId="15" fillId="0" borderId="13" xfId="0" applyNumberFormat="1" applyFont="1" applyBorder="1" applyAlignment="1">
      <alignment vertical="center"/>
    </xf>
    <xf numFmtId="2" fontId="15" fillId="0" borderId="13" xfId="0" applyNumberFormat="1" applyFont="1" applyBorder="1"/>
    <xf numFmtId="3" fontId="15" fillId="0" borderId="13" xfId="0" applyNumberFormat="1" applyFont="1" applyBorder="1" applyAlignment="1">
      <alignment horizontal="right"/>
    </xf>
    <xf numFmtId="2" fontId="15" fillId="0" borderId="15" xfId="0" applyNumberFormat="1" applyFont="1" applyBorder="1"/>
    <xf numFmtId="165" fontId="15" fillId="0" borderId="0" xfId="0" applyNumberFormat="1" applyFont="1" applyAlignment="1">
      <alignment vertical="center"/>
    </xf>
    <xf numFmtId="0" fontId="15" fillId="0" borderId="18" xfId="0" applyFont="1" applyBorder="1" applyAlignment="1">
      <alignment vertical="top"/>
    </xf>
    <xf numFmtId="3" fontId="15" fillId="0" borderId="18" xfId="0" applyNumberFormat="1" applyFont="1" applyBorder="1" applyAlignment="1">
      <alignment vertical="center"/>
    </xf>
    <xf numFmtId="165" fontId="45" fillId="0" borderId="18" xfId="1" applyNumberFormat="1" applyFont="1" applyBorder="1" applyAlignment="1">
      <alignment vertical="center"/>
    </xf>
    <xf numFmtId="43" fontId="45" fillId="0" borderId="18" xfId="1" applyFont="1" applyBorder="1" applyAlignment="1">
      <alignment vertical="center"/>
    </xf>
    <xf numFmtId="3" fontId="45" fillId="0" borderId="18" xfId="0" applyNumberFormat="1" applyFont="1" applyBorder="1" applyAlignment="1">
      <alignment vertical="center"/>
    </xf>
    <xf numFmtId="164" fontId="45" fillId="0" borderId="18" xfId="1" applyNumberFormat="1" applyFont="1" applyBorder="1" applyAlignment="1">
      <alignment vertical="center"/>
    </xf>
    <xf numFmtId="43" fontId="45" fillId="2" borderId="18" xfId="1" applyFont="1" applyFill="1" applyBorder="1" applyAlignment="1">
      <alignment vertical="center"/>
    </xf>
    <xf numFmtId="0" fontId="15" fillId="0" borderId="18" xfId="1" applyNumberFormat="1" applyFont="1" applyBorder="1" applyAlignment="1">
      <alignment vertical="center"/>
    </xf>
    <xf numFmtId="43" fontId="15" fillId="0" borderId="18" xfId="1" applyFont="1" applyBorder="1" applyAlignment="1">
      <alignment vertical="center"/>
    </xf>
    <xf numFmtId="0" fontId="45" fillId="0" borderId="18" xfId="0" applyNumberFormat="1" applyFont="1" applyBorder="1" applyAlignment="1">
      <alignment vertical="center"/>
    </xf>
    <xf numFmtId="165" fontId="15" fillId="0" borderId="18" xfId="1" applyNumberFormat="1" applyFont="1" applyBorder="1" applyAlignment="1">
      <alignment horizontal="right" vertical="center"/>
    </xf>
    <xf numFmtId="43" fontId="15" fillId="0" borderId="18" xfId="0" applyNumberFormat="1" applyFont="1" applyBorder="1" applyAlignment="1">
      <alignment vertical="center"/>
    </xf>
    <xf numFmtId="2" fontId="45" fillId="0" borderId="18" xfId="0" applyNumberFormat="1" applyFont="1" applyBorder="1" applyAlignment="1">
      <alignment vertical="center"/>
    </xf>
    <xf numFmtId="165" fontId="15" fillId="0" borderId="18" xfId="1" applyNumberFormat="1" applyFont="1" applyBorder="1" applyAlignment="1">
      <alignment vertical="center"/>
    </xf>
    <xf numFmtId="0" fontId="45" fillId="0" borderId="18" xfId="0" applyNumberFormat="1" applyFont="1" applyBorder="1" applyAlignment="1">
      <alignment horizontal="right" vertical="center"/>
    </xf>
    <xf numFmtId="165" fontId="15" fillId="0" borderId="0" xfId="0" applyNumberFormat="1" applyFont="1"/>
    <xf numFmtId="0" fontId="15" fillId="0" borderId="13" xfId="0" applyFont="1" applyBorder="1" applyAlignment="1">
      <alignment vertical="top"/>
    </xf>
    <xf numFmtId="165" fontId="45" fillId="0" borderId="13" xfId="1" applyNumberFormat="1" applyFont="1" applyBorder="1" applyAlignment="1">
      <alignment vertical="center"/>
    </xf>
    <xf numFmtId="43" fontId="45" fillId="0" borderId="13" xfId="1" applyFont="1" applyBorder="1" applyAlignment="1">
      <alignment vertical="center"/>
    </xf>
    <xf numFmtId="3" fontId="45" fillId="0" borderId="13" xfId="0" applyNumberFormat="1" applyFont="1" applyBorder="1" applyAlignment="1">
      <alignment vertical="center"/>
    </xf>
    <xf numFmtId="164" fontId="45" fillId="0" borderId="13" xfId="1" applyNumberFormat="1" applyFont="1" applyBorder="1" applyAlignment="1">
      <alignment vertical="center"/>
    </xf>
    <xf numFmtId="43" fontId="45" fillId="2" borderId="13" xfId="1" applyFont="1" applyFill="1" applyBorder="1" applyAlignment="1">
      <alignment vertical="center"/>
    </xf>
    <xf numFmtId="0" fontId="15" fillId="0" borderId="13" xfId="1" applyNumberFormat="1" applyFont="1" applyBorder="1" applyAlignment="1">
      <alignment vertical="center"/>
    </xf>
    <xf numFmtId="43" fontId="15" fillId="0" borderId="13" xfId="1" applyFont="1" applyBorder="1" applyAlignment="1">
      <alignment vertical="center"/>
    </xf>
    <xf numFmtId="0" fontId="45" fillId="0" borderId="13" xfId="0" applyNumberFormat="1" applyFont="1" applyBorder="1" applyAlignment="1">
      <alignment vertical="center"/>
    </xf>
    <xf numFmtId="165" fontId="15" fillId="0" borderId="13" xfId="1" applyNumberFormat="1" applyFont="1" applyBorder="1" applyAlignment="1">
      <alignment horizontal="right" vertical="center"/>
    </xf>
    <xf numFmtId="43" fontId="15" fillId="0" borderId="13" xfId="0" applyNumberFormat="1" applyFont="1" applyBorder="1" applyAlignment="1">
      <alignment vertical="center"/>
    </xf>
    <xf numFmtId="2" fontId="45" fillId="0" borderId="13" xfId="0" applyNumberFormat="1" applyFont="1" applyBorder="1" applyAlignment="1">
      <alignment vertical="center"/>
    </xf>
    <xf numFmtId="165" fontId="15" fillId="0" borderId="13" xfId="1" applyNumberFormat="1" applyFont="1" applyBorder="1" applyAlignment="1">
      <alignment vertical="center"/>
    </xf>
    <xf numFmtId="0" fontId="45" fillId="0" borderId="13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vertical="center"/>
    </xf>
    <xf numFmtId="0" fontId="45" fillId="2" borderId="13" xfId="1" applyNumberFormat="1" applyFont="1" applyFill="1" applyBorder="1" applyAlignment="1">
      <alignment vertical="center"/>
    </xf>
    <xf numFmtId="0" fontId="15" fillId="0" borderId="13" xfId="0" applyNumberFormat="1" applyFont="1" applyBorder="1" applyAlignment="1">
      <alignment horizontal="right" vertical="center"/>
    </xf>
    <xf numFmtId="43" fontId="45" fillId="2" borderId="13" xfId="1" applyFont="1" applyFill="1" applyBorder="1" applyAlignment="1">
      <alignment horizontal="right" vertical="center"/>
    </xf>
    <xf numFmtId="0" fontId="45" fillId="0" borderId="13" xfId="1" applyNumberFormat="1" applyFont="1" applyBorder="1" applyAlignment="1">
      <alignment horizontal="right" vertical="center"/>
    </xf>
    <xf numFmtId="0" fontId="15" fillId="0" borderId="33" xfId="0" applyFont="1" applyBorder="1" applyAlignment="1">
      <alignment vertical="top"/>
    </xf>
    <xf numFmtId="0" fontId="15" fillId="0" borderId="33" xfId="0" applyFont="1" applyBorder="1" applyAlignment="1">
      <alignment vertical="center"/>
    </xf>
    <xf numFmtId="165" fontId="15" fillId="0" borderId="33" xfId="1" applyNumberFormat="1" applyFont="1" applyBorder="1" applyAlignment="1">
      <alignment vertical="center"/>
    </xf>
    <xf numFmtId="43" fontId="45" fillId="0" borderId="33" xfId="1" applyFont="1" applyBorder="1" applyAlignment="1">
      <alignment vertical="center"/>
    </xf>
    <xf numFmtId="164" fontId="45" fillId="0" borderId="33" xfId="1" applyNumberFormat="1" applyFont="1" applyBorder="1" applyAlignment="1">
      <alignment vertical="center"/>
    </xf>
    <xf numFmtId="3" fontId="45" fillId="0" borderId="33" xfId="0" applyNumberFormat="1" applyFont="1" applyBorder="1" applyAlignment="1">
      <alignment vertical="center"/>
    </xf>
    <xf numFmtId="43" fontId="45" fillId="2" borderId="33" xfId="1" applyFont="1" applyFill="1" applyBorder="1" applyAlignment="1">
      <alignment vertical="center"/>
    </xf>
    <xf numFmtId="0" fontId="15" fillId="2" borderId="33" xfId="0" applyNumberFormat="1" applyFont="1" applyFill="1" applyBorder="1" applyAlignment="1">
      <alignment vertical="center"/>
    </xf>
    <xf numFmtId="43" fontId="15" fillId="0" borderId="33" xfId="1" applyFont="1" applyBorder="1" applyAlignment="1">
      <alignment vertical="center"/>
    </xf>
    <xf numFmtId="0" fontId="15" fillId="2" borderId="33" xfId="0" applyFont="1" applyFill="1" applyBorder="1" applyAlignment="1">
      <alignment horizontal="right" vertical="center"/>
    </xf>
    <xf numFmtId="43" fontId="15" fillId="0" borderId="33" xfId="0" applyNumberFormat="1" applyFont="1" applyBorder="1" applyAlignment="1">
      <alignment vertical="center"/>
    </xf>
    <xf numFmtId="3" fontId="15" fillId="0" borderId="33" xfId="0" applyNumberFormat="1" applyFont="1" applyBorder="1" applyAlignment="1">
      <alignment vertical="center"/>
    </xf>
    <xf numFmtId="2" fontId="45" fillId="0" borderId="33" xfId="0" applyNumberFormat="1" applyFont="1" applyBorder="1" applyAlignment="1">
      <alignment vertical="center"/>
    </xf>
    <xf numFmtId="0" fontId="15" fillId="0" borderId="33" xfId="0" applyNumberFormat="1" applyFont="1" applyBorder="1" applyAlignment="1">
      <alignment horizontal="right" vertical="center"/>
    </xf>
    <xf numFmtId="0" fontId="15" fillId="0" borderId="18" xfId="0" applyFont="1" applyFill="1" applyBorder="1" applyAlignment="1">
      <alignment vertical="top"/>
    </xf>
    <xf numFmtId="3" fontId="45" fillId="0" borderId="18" xfId="0" applyNumberFormat="1" applyFont="1" applyBorder="1" applyAlignment="1">
      <alignment horizontal="right" vertical="center"/>
    </xf>
    <xf numFmtId="43" fontId="15" fillId="0" borderId="23" xfId="1" applyFont="1" applyBorder="1" applyAlignment="1">
      <alignment vertical="center"/>
    </xf>
    <xf numFmtId="0" fontId="15" fillId="0" borderId="13" xfId="0" applyFont="1" applyFill="1" applyBorder="1" applyAlignment="1">
      <alignment vertical="top"/>
    </xf>
    <xf numFmtId="3" fontId="45" fillId="0" borderId="13" xfId="0" applyNumberFormat="1" applyFont="1" applyBorder="1" applyAlignment="1">
      <alignment horizontal="right" vertical="center"/>
    </xf>
    <xf numFmtId="43" fontId="15" fillId="0" borderId="15" xfId="1" applyFont="1" applyBorder="1" applyAlignment="1">
      <alignment vertical="center"/>
    </xf>
    <xf numFmtId="0" fontId="46" fillId="0" borderId="13" xfId="1" applyNumberFormat="1" applyFont="1" applyBorder="1" applyAlignment="1">
      <alignment vertical="center"/>
    </xf>
    <xf numFmtId="3" fontId="46" fillId="0" borderId="13" xfId="0" applyNumberFormat="1" applyFont="1" applyBorder="1" applyAlignment="1">
      <alignment vertical="center"/>
    </xf>
    <xf numFmtId="165" fontId="46" fillId="0" borderId="13" xfId="1" applyNumberFormat="1" applyFont="1" applyBorder="1" applyAlignment="1">
      <alignment horizontal="right" vertical="center"/>
    </xf>
    <xf numFmtId="165" fontId="46" fillId="0" borderId="13" xfId="1" applyNumberFormat="1" applyFont="1" applyBorder="1" applyAlignment="1">
      <alignment vertical="center"/>
    </xf>
    <xf numFmtId="0" fontId="15" fillId="0" borderId="13" xfId="1" applyNumberFormat="1" applyFont="1" applyBorder="1" applyAlignment="1">
      <alignment horizontal="right" vertical="center"/>
    </xf>
    <xf numFmtId="0" fontId="45" fillId="2" borderId="13" xfId="1" applyNumberFormat="1" applyFont="1" applyFill="1" applyBorder="1" applyAlignment="1">
      <alignment horizontal="right" vertical="center"/>
    </xf>
    <xf numFmtId="0" fontId="15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horizontal="right" vertical="center"/>
    </xf>
    <xf numFmtId="0" fontId="15" fillId="0" borderId="33" xfId="0" applyFont="1" applyFill="1" applyBorder="1" applyAlignment="1">
      <alignment vertical="top"/>
    </xf>
    <xf numFmtId="0" fontId="15" fillId="0" borderId="33" xfId="0" applyFont="1" applyBorder="1"/>
    <xf numFmtId="0" fontId="15" fillId="0" borderId="33" xfId="0" applyNumberFormat="1" applyFont="1" applyBorder="1" applyAlignment="1">
      <alignment vertical="center"/>
    </xf>
    <xf numFmtId="0" fontId="15" fillId="0" borderId="33" xfId="0" applyFont="1" applyBorder="1" applyAlignment="1">
      <alignment horizontal="right"/>
    </xf>
    <xf numFmtId="0" fontId="15" fillId="0" borderId="33" xfId="1" applyNumberFormat="1" applyFont="1" applyBorder="1" applyAlignment="1">
      <alignment horizontal="right" vertical="center"/>
    </xf>
    <xf numFmtId="43" fontId="15" fillId="0" borderId="34" xfId="1" applyFont="1" applyBorder="1" applyAlignment="1">
      <alignment vertical="center"/>
    </xf>
    <xf numFmtId="0" fontId="15" fillId="2" borderId="18" xfId="0" applyFont="1" applyFill="1" applyBorder="1" applyAlignment="1">
      <alignment vertical="top"/>
    </xf>
    <xf numFmtId="3" fontId="46" fillId="0" borderId="18" xfId="0" applyNumberFormat="1" applyFont="1" applyBorder="1" applyAlignment="1">
      <alignment vertical="center"/>
    </xf>
    <xf numFmtId="3" fontId="46" fillId="0" borderId="18" xfId="1" applyNumberFormat="1" applyFont="1" applyBorder="1" applyAlignment="1">
      <alignment vertical="center"/>
    </xf>
    <xf numFmtId="0" fontId="46" fillId="0" borderId="18" xfId="1" applyNumberFormat="1" applyFont="1" applyBorder="1" applyAlignment="1">
      <alignment vertical="center"/>
    </xf>
    <xf numFmtId="0" fontId="46" fillId="0" borderId="18" xfId="0" applyNumberFormat="1" applyFont="1" applyBorder="1" applyAlignment="1">
      <alignment vertical="center"/>
    </xf>
    <xf numFmtId="0" fontId="46" fillId="0" borderId="18" xfId="1" applyNumberFormat="1" applyFont="1" applyBorder="1" applyAlignment="1">
      <alignment horizontal="right" vertical="center"/>
    </xf>
    <xf numFmtId="0" fontId="15" fillId="2" borderId="13" xfId="0" applyFont="1" applyFill="1" applyBorder="1" applyAlignment="1">
      <alignment vertical="top"/>
    </xf>
    <xf numFmtId="3" fontId="46" fillId="0" borderId="13" xfId="1" applyNumberFormat="1" applyFont="1" applyBorder="1" applyAlignment="1">
      <alignment vertical="center"/>
    </xf>
    <xf numFmtId="0" fontId="46" fillId="0" borderId="13" xfId="0" applyNumberFormat="1" applyFont="1" applyBorder="1" applyAlignment="1">
      <alignment vertical="center"/>
    </xf>
    <xf numFmtId="0" fontId="46" fillId="0" borderId="13" xfId="1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165" fontId="45" fillId="0" borderId="13" xfId="1" applyNumberFormat="1" applyFont="1" applyBorder="1" applyAlignment="1">
      <alignment horizontal="right" vertical="center"/>
    </xf>
    <xf numFmtId="0" fontId="15" fillId="2" borderId="33" xfId="0" applyFont="1" applyFill="1" applyBorder="1" applyAlignment="1">
      <alignment vertical="top"/>
    </xf>
    <xf numFmtId="3" fontId="46" fillId="0" borderId="33" xfId="0" applyNumberFormat="1" applyFont="1" applyBorder="1" applyAlignment="1">
      <alignment vertical="center"/>
    </xf>
    <xf numFmtId="0" fontId="15" fillId="2" borderId="33" xfId="0" applyNumberFormat="1" applyFont="1" applyFill="1" applyBorder="1" applyAlignment="1">
      <alignment horizontal="right" vertical="center"/>
    </xf>
    <xf numFmtId="0" fontId="15" fillId="0" borderId="33" xfId="0" applyFont="1" applyBorder="1" applyAlignment="1">
      <alignment horizontal="right" vertical="center"/>
    </xf>
    <xf numFmtId="0" fontId="15" fillId="0" borderId="18" xfId="1" applyNumberFormat="1" applyFont="1" applyBorder="1" applyAlignment="1">
      <alignment horizontal="right" vertical="center"/>
    </xf>
    <xf numFmtId="0" fontId="46" fillId="0" borderId="13" xfId="0" applyFont="1" applyBorder="1" applyAlignment="1">
      <alignment vertical="center"/>
    </xf>
    <xf numFmtId="0" fontId="46" fillId="0" borderId="13" xfId="0" applyNumberFormat="1" applyFont="1" applyBorder="1" applyAlignment="1">
      <alignment horizontal="right" vertical="center"/>
    </xf>
    <xf numFmtId="0" fontId="15" fillId="2" borderId="13" xfId="0" applyNumberFormat="1" applyFont="1" applyFill="1" applyBorder="1" applyAlignment="1">
      <alignment horizontal="right" vertical="center"/>
    </xf>
    <xf numFmtId="3" fontId="45" fillId="0" borderId="33" xfId="0" applyNumberFormat="1" applyFont="1" applyBorder="1" applyAlignment="1">
      <alignment horizontal="right" vertical="center"/>
    </xf>
    <xf numFmtId="165" fontId="46" fillId="0" borderId="18" xfId="1" applyNumberFormat="1" applyFont="1" applyBorder="1" applyAlignment="1">
      <alignment vertical="center"/>
    </xf>
    <xf numFmtId="165" fontId="46" fillId="0" borderId="18" xfId="1" applyNumberFormat="1" applyFont="1" applyBorder="1" applyAlignment="1">
      <alignment horizontal="right" vertical="center"/>
    </xf>
    <xf numFmtId="3" fontId="15" fillId="0" borderId="13" xfId="1" applyNumberFormat="1" applyFont="1" applyBorder="1" applyAlignment="1">
      <alignment vertical="center"/>
    </xf>
    <xf numFmtId="3" fontId="45" fillId="2" borderId="13" xfId="1" applyNumberFormat="1" applyFont="1" applyFill="1" applyBorder="1" applyAlignment="1">
      <alignment vertical="center"/>
    </xf>
    <xf numFmtId="3" fontId="45" fillId="0" borderId="13" xfId="1" applyNumberFormat="1" applyFont="1" applyBorder="1" applyAlignment="1">
      <alignment vertical="center"/>
    </xf>
    <xf numFmtId="37" fontId="45" fillId="2" borderId="13" xfId="1" applyNumberFormat="1" applyFont="1" applyFill="1" applyBorder="1" applyAlignment="1">
      <alignment horizontal="right" vertical="center"/>
    </xf>
    <xf numFmtId="3" fontId="15" fillId="2" borderId="13" xfId="0" applyNumberFormat="1" applyFont="1" applyFill="1" applyBorder="1" applyAlignment="1">
      <alignment vertical="center"/>
    </xf>
    <xf numFmtId="3" fontId="15" fillId="0" borderId="33" xfId="1" applyNumberFormat="1" applyFont="1" applyBorder="1" applyAlignment="1">
      <alignment vertical="center"/>
    </xf>
    <xf numFmtId="3" fontId="15" fillId="2" borderId="33" xfId="0" applyNumberFormat="1" applyFont="1" applyFill="1" applyBorder="1" applyAlignment="1">
      <alignment vertical="center"/>
    </xf>
    <xf numFmtId="3" fontId="15" fillId="0" borderId="33" xfId="0" applyNumberFormat="1" applyFont="1" applyBorder="1" applyAlignment="1">
      <alignment horizontal="right" vertical="center"/>
    </xf>
    <xf numFmtId="3" fontId="45" fillId="0" borderId="18" xfId="1" applyNumberFormat="1" applyFont="1" applyBorder="1" applyAlignment="1">
      <alignment vertical="center"/>
    </xf>
    <xf numFmtId="3" fontId="15" fillId="0" borderId="13" xfId="0" applyNumberFormat="1" applyFont="1" applyBorder="1" applyAlignment="1">
      <alignment horizontal="right" vertical="center"/>
    </xf>
    <xf numFmtId="0" fontId="15" fillId="2" borderId="33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top"/>
    </xf>
    <xf numFmtId="3" fontId="46" fillId="0" borderId="24" xfId="0" applyNumberFormat="1" applyFont="1" applyBorder="1" applyAlignment="1">
      <alignment vertical="center"/>
    </xf>
    <xf numFmtId="3" fontId="46" fillId="0" borderId="24" xfId="1" applyNumberFormat="1" applyFont="1" applyBorder="1" applyAlignment="1">
      <alignment vertical="center"/>
    </xf>
    <xf numFmtId="43" fontId="45" fillId="0" borderId="24" xfId="1" applyFont="1" applyBorder="1" applyAlignment="1">
      <alignment vertical="center"/>
    </xf>
    <xf numFmtId="164" fontId="45" fillId="0" borderId="24" xfId="1" applyNumberFormat="1" applyFont="1" applyBorder="1" applyAlignment="1">
      <alignment vertical="center"/>
    </xf>
    <xf numFmtId="43" fontId="45" fillId="2" borderId="24" xfId="1" applyFont="1" applyFill="1" applyBorder="1" applyAlignment="1">
      <alignment vertical="center"/>
    </xf>
    <xf numFmtId="165" fontId="46" fillId="0" borderId="24" xfId="1" applyNumberFormat="1" applyFont="1" applyBorder="1" applyAlignment="1">
      <alignment vertical="center"/>
    </xf>
    <xf numFmtId="43" fontId="15" fillId="0" borderId="24" xfId="1" applyFont="1" applyBorder="1" applyAlignment="1">
      <alignment vertical="center"/>
    </xf>
    <xf numFmtId="165" fontId="46" fillId="0" borderId="24" xfId="1" applyNumberFormat="1" applyFont="1" applyBorder="1" applyAlignment="1">
      <alignment horizontal="right" vertical="center"/>
    </xf>
    <xf numFmtId="43" fontId="15" fillId="0" borderId="24" xfId="0" applyNumberFormat="1" applyFont="1" applyBorder="1" applyAlignment="1">
      <alignment vertical="center"/>
    </xf>
    <xf numFmtId="3" fontId="45" fillId="0" borderId="24" xfId="0" applyNumberFormat="1" applyFont="1" applyBorder="1" applyAlignment="1">
      <alignment vertical="center"/>
    </xf>
    <xf numFmtId="2" fontId="45" fillId="0" borderId="24" xfId="0" applyNumberFormat="1" applyFont="1" applyBorder="1" applyAlignment="1">
      <alignment vertical="center"/>
    </xf>
    <xf numFmtId="43" fontId="15" fillId="0" borderId="35" xfId="1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9" xfId="0" applyFont="1" applyFill="1" applyBorder="1" applyAlignment="1">
      <alignment vertical="top"/>
    </xf>
    <xf numFmtId="0" fontId="15" fillId="0" borderId="36" xfId="0" applyFont="1" applyBorder="1" applyAlignment="1">
      <alignment vertical="center"/>
    </xf>
    <xf numFmtId="165" fontId="15" fillId="0" borderId="9" xfId="1" applyNumberFormat="1" applyFont="1" applyBorder="1" applyAlignment="1">
      <alignment vertical="center"/>
    </xf>
    <xf numFmtId="43" fontId="45" fillId="0" borderId="9" xfId="1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164" fontId="45" fillId="0" borderId="9" xfId="1" applyNumberFormat="1" applyFont="1" applyBorder="1" applyAlignment="1">
      <alignment vertical="center"/>
    </xf>
    <xf numFmtId="3" fontId="46" fillId="0" borderId="9" xfId="0" applyNumberFormat="1" applyFont="1" applyBorder="1" applyAlignment="1">
      <alignment vertical="center"/>
    </xf>
    <xf numFmtId="43" fontId="45" fillId="2" borderId="9" xfId="1" applyFont="1" applyFill="1" applyBorder="1" applyAlignment="1">
      <alignment vertical="center"/>
    </xf>
    <xf numFmtId="0" fontId="45" fillId="2" borderId="9" xfId="1" applyNumberFormat="1" applyFont="1" applyFill="1" applyBorder="1" applyAlignment="1">
      <alignment vertical="center"/>
    </xf>
    <xf numFmtId="43" fontId="15" fillId="0" borderId="9" xfId="1" applyFont="1" applyBorder="1" applyAlignment="1">
      <alignment vertical="center"/>
    </xf>
    <xf numFmtId="165" fontId="15" fillId="0" borderId="9" xfId="1" applyNumberFormat="1" applyFont="1" applyBorder="1" applyAlignment="1">
      <alignment horizontal="right" vertical="center"/>
    </xf>
    <xf numFmtId="43" fontId="15" fillId="0" borderId="9" xfId="0" applyNumberFormat="1" applyFont="1" applyBorder="1" applyAlignment="1">
      <alignment vertical="center"/>
    </xf>
    <xf numFmtId="3" fontId="15" fillId="0" borderId="9" xfId="0" applyNumberFormat="1" applyFont="1" applyBorder="1" applyAlignment="1">
      <alignment vertical="center"/>
    </xf>
    <xf numFmtId="2" fontId="45" fillId="0" borderId="9" xfId="0" applyNumberFormat="1" applyFont="1" applyBorder="1" applyAlignment="1">
      <alignment vertical="center"/>
    </xf>
    <xf numFmtId="0" fontId="15" fillId="0" borderId="9" xfId="0" applyFont="1" applyBorder="1" applyAlignment="1">
      <alignment horizontal="right" vertical="center"/>
    </xf>
    <xf numFmtId="43" fontId="15" fillId="0" borderId="11" xfId="1" applyFont="1" applyBorder="1" applyAlignment="1">
      <alignment vertical="center"/>
    </xf>
    <xf numFmtId="0" fontId="15" fillId="0" borderId="9" xfId="0" applyNumberFormat="1" applyFont="1" applyBorder="1" applyAlignment="1">
      <alignment vertical="center"/>
    </xf>
    <xf numFmtId="165" fontId="15" fillId="0" borderId="9" xfId="0" applyNumberFormat="1" applyFont="1" applyBorder="1" applyAlignment="1">
      <alignment horizontal="right" vertical="center"/>
    </xf>
    <xf numFmtId="3" fontId="45" fillId="0" borderId="9" xfId="0" applyNumberFormat="1" applyFont="1" applyBorder="1" applyAlignment="1">
      <alignment vertical="center"/>
    </xf>
    <xf numFmtId="165" fontId="15" fillId="0" borderId="9" xfId="0" applyNumberFormat="1" applyFont="1" applyBorder="1" applyAlignment="1">
      <alignment vertical="center"/>
    </xf>
    <xf numFmtId="3" fontId="15" fillId="0" borderId="9" xfId="0" applyNumberFormat="1" applyFont="1" applyBorder="1" applyAlignment="1">
      <alignment horizontal="right" vertical="center"/>
    </xf>
    <xf numFmtId="0" fontId="45" fillId="0" borderId="13" xfId="0" applyFont="1" applyBorder="1" applyAlignment="1">
      <alignment vertical="center"/>
    </xf>
    <xf numFmtId="165" fontId="45" fillId="0" borderId="9" xfId="1" applyNumberFormat="1" applyFont="1" applyBorder="1" applyAlignment="1">
      <alignment vertical="center"/>
    </xf>
    <xf numFmtId="3" fontId="45" fillId="0" borderId="9" xfId="0" applyNumberFormat="1" applyFont="1" applyBorder="1" applyAlignment="1">
      <alignment horizontal="right" vertical="center"/>
    </xf>
    <xf numFmtId="0" fontId="45" fillId="2" borderId="9" xfId="1" applyNumberFormat="1" applyFont="1" applyFill="1" applyBorder="1" applyAlignment="1">
      <alignment horizontal="right" vertical="center"/>
    </xf>
    <xf numFmtId="165" fontId="45" fillId="0" borderId="9" xfId="1" applyNumberFormat="1" applyFont="1" applyBorder="1" applyAlignment="1">
      <alignment horizontal="right" vertical="center"/>
    </xf>
    <xf numFmtId="0" fontId="15" fillId="0" borderId="18" xfId="0" applyFont="1" applyBorder="1" applyAlignment="1">
      <alignment vertical="center"/>
    </xf>
    <xf numFmtId="0" fontId="45" fillId="2" borderId="33" xfId="1" applyNumberFormat="1" applyFont="1" applyFill="1" applyBorder="1" applyAlignment="1">
      <alignment vertical="center"/>
    </xf>
    <xf numFmtId="165" fontId="15" fillId="0" borderId="33" xfId="1" applyNumberFormat="1" applyFont="1" applyBorder="1" applyAlignment="1">
      <alignment horizontal="right" vertical="center"/>
    </xf>
    <xf numFmtId="0" fontId="15" fillId="0" borderId="18" xfId="0" applyFont="1" applyBorder="1"/>
    <xf numFmtId="165" fontId="45" fillId="0" borderId="33" xfId="1" applyNumberFormat="1" applyFont="1" applyBorder="1" applyAlignment="1">
      <alignment vertical="center"/>
    </xf>
    <xf numFmtId="0" fontId="15" fillId="0" borderId="25" xfId="0" applyFont="1" applyFill="1" applyBorder="1" applyAlignment="1">
      <alignment vertical="top"/>
    </xf>
    <xf numFmtId="0" fontId="15" fillId="0" borderId="3" xfId="0" applyFont="1" applyBorder="1" applyAlignment="1">
      <alignment vertical="center"/>
    </xf>
    <xf numFmtId="165" fontId="45" fillId="0" borderId="3" xfId="1" applyNumberFormat="1" applyFont="1" applyBorder="1" applyAlignment="1">
      <alignment vertical="center"/>
    </xf>
    <xf numFmtId="43" fontId="45" fillId="0" borderId="3" xfId="1" applyFont="1" applyBorder="1" applyAlignment="1">
      <alignment vertical="center"/>
    </xf>
    <xf numFmtId="164" fontId="45" fillId="0" borderId="3" xfId="1" applyNumberFormat="1" applyFont="1" applyBorder="1" applyAlignment="1">
      <alignment vertical="center"/>
    </xf>
    <xf numFmtId="43" fontId="45" fillId="2" borderId="3" xfId="1" applyFont="1" applyFill="1" applyBorder="1" applyAlignment="1">
      <alignment vertical="center"/>
    </xf>
    <xf numFmtId="0" fontId="45" fillId="2" borderId="3" xfId="1" applyNumberFormat="1" applyFont="1" applyFill="1" applyBorder="1" applyAlignment="1">
      <alignment vertical="center"/>
    </xf>
    <xf numFmtId="43" fontId="15" fillId="0" borderId="3" xfId="1" applyFont="1" applyBorder="1" applyAlignment="1">
      <alignment vertical="center"/>
    </xf>
    <xf numFmtId="0" fontId="45" fillId="2" borderId="3" xfId="1" applyNumberFormat="1" applyFont="1" applyFill="1" applyBorder="1" applyAlignment="1">
      <alignment horizontal="right" vertical="center"/>
    </xf>
    <xf numFmtId="43" fontId="15" fillId="0" borderId="3" xfId="0" applyNumberFormat="1" applyFont="1" applyBorder="1" applyAlignment="1">
      <alignment vertical="center"/>
    </xf>
    <xf numFmtId="2" fontId="45" fillId="0" borderId="3" xfId="0" applyNumberFormat="1" applyFont="1" applyBorder="1" applyAlignment="1">
      <alignment vertical="center"/>
    </xf>
    <xf numFmtId="165" fontId="45" fillId="0" borderId="3" xfId="1" applyNumberFormat="1" applyFont="1" applyBorder="1" applyAlignment="1">
      <alignment horizontal="right" vertical="center"/>
    </xf>
    <xf numFmtId="43" fontId="15" fillId="0" borderId="12" xfId="1" applyFont="1" applyBorder="1" applyAlignment="1">
      <alignment vertical="center"/>
    </xf>
    <xf numFmtId="0" fontId="15" fillId="0" borderId="14" xfId="0" applyFont="1" applyFill="1" applyBorder="1" applyAlignment="1">
      <alignment vertical="top"/>
    </xf>
    <xf numFmtId="0" fontId="15" fillId="0" borderId="10" xfId="0" applyFont="1" applyFill="1" applyBorder="1" applyAlignment="1">
      <alignment vertical="top"/>
    </xf>
    <xf numFmtId="3" fontId="46" fillId="0" borderId="13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3" fontId="15" fillId="0" borderId="0" xfId="0" applyNumberFormat="1" applyFont="1"/>
    <xf numFmtId="0" fontId="15" fillId="0" borderId="3" xfId="0" applyFont="1" applyBorder="1" applyAlignment="1">
      <alignment vertical="top"/>
    </xf>
    <xf numFmtId="3" fontId="15" fillId="0" borderId="9" xfId="0" applyNumberFormat="1" applyFont="1" applyBorder="1"/>
    <xf numFmtId="43" fontId="15" fillId="0" borderId="9" xfId="1" applyFont="1" applyBorder="1"/>
    <xf numFmtId="166" fontId="15" fillId="0" borderId="9" xfId="0" applyNumberFormat="1" applyFont="1" applyBorder="1"/>
    <xf numFmtId="0" fontId="15" fillId="0" borderId="9" xfId="0" applyFont="1" applyBorder="1"/>
    <xf numFmtId="2" fontId="15" fillId="0" borderId="9" xfId="2" applyNumberFormat="1" applyFont="1" applyBorder="1"/>
    <xf numFmtId="2" fontId="15" fillId="0" borderId="9" xfId="0" applyNumberFormat="1" applyFont="1" applyBorder="1"/>
    <xf numFmtId="3" fontId="15" fillId="0" borderId="9" xfId="0" applyNumberFormat="1" applyFont="1" applyBorder="1" applyAlignment="1">
      <alignment horizontal="right"/>
    </xf>
    <xf numFmtId="2" fontId="15" fillId="0" borderId="11" xfId="0" applyNumberFormat="1" applyFont="1" applyBorder="1"/>
    <xf numFmtId="3" fontId="13" fillId="0" borderId="22" xfId="0" applyNumberFormat="1" applyFont="1" applyBorder="1"/>
    <xf numFmtId="43" fontId="15" fillId="0" borderId="22" xfId="1" applyFont="1" applyBorder="1"/>
    <xf numFmtId="166" fontId="15" fillId="0" borderId="22" xfId="0" applyNumberFormat="1" applyFont="1" applyBorder="1"/>
    <xf numFmtId="0" fontId="13" fillId="0" borderId="22" xfId="0" applyFont="1" applyBorder="1"/>
    <xf numFmtId="2" fontId="15" fillId="0" borderId="22" xfId="2" applyNumberFormat="1" applyFont="1" applyBorder="1"/>
    <xf numFmtId="3" fontId="13" fillId="0" borderId="22" xfId="0" applyNumberFormat="1" applyFont="1" applyBorder="1" applyAlignment="1">
      <alignment vertical="center"/>
    </xf>
    <xf numFmtId="2" fontId="15" fillId="0" borderId="22" xfId="0" applyNumberFormat="1" applyFont="1" applyBorder="1"/>
    <xf numFmtId="3" fontId="13" fillId="0" borderId="22" xfId="0" applyNumberFormat="1" applyFont="1" applyBorder="1" applyAlignment="1">
      <alignment horizontal="right"/>
    </xf>
    <xf numFmtId="2" fontId="15" fillId="0" borderId="40" xfId="0" applyNumberFormat="1" applyFont="1" applyBorder="1"/>
    <xf numFmtId="0" fontId="15" fillId="0" borderId="37" xfId="0" applyFont="1" applyBorder="1" applyAlignment="1">
      <alignment vertical="top"/>
    </xf>
    <xf numFmtId="0" fontId="15" fillId="0" borderId="20" xfId="0" applyFont="1" applyBorder="1" applyAlignment="1">
      <alignment vertical="top"/>
    </xf>
    <xf numFmtId="0" fontId="15" fillId="0" borderId="38" xfId="0" applyFont="1" applyBorder="1" applyAlignment="1">
      <alignment vertical="top"/>
    </xf>
    <xf numFmtId="0" fontId="15" fillId="0" borderId="37" xfId="0" applyFont="1" applyFill="1" applyBorder="1" applyAlignment="1">
      <alignment vertical="top"/>
    </xf>
    <xf numFmtId="0" fontId="15" fillId="0" borderId="20" xfId="0" applyFont="1" applyFill="1" applyBorder="1" applyAlignment="1">
      <alignment vertical="top"/>
    </xf>
    <xf numFmtId="0" fontId="15" fillId="0" borderId="38" xfId="0" applyFont="1" applyFill="1" applyBorder="1" applyAlignment="1">
      <alignment vertical="top"/>
    </xf>
    <xf numFmtId="0" fontId="15" fillId="2" borderId="37" xfId="0" applyFont="1" applyFill="1" applyBorder="1" applyAlignment="1">
      <alignment vertical="top"/>
    </xf>
    <xf numFmtId="3" fontId="46" fillId="0" borderId="18" xfId="0" applyNumberFormat="1" applyFont="1" applyBorder="1" applyAlignment="1">
      <alignment horizontal="right" vertical="center"/>
    </xf>
    <xf numFmtId="0" fontId="15" fillId="2" borderId="20" xfId="0" applyFont="1" applyFill="1" applyBorder="1" applyAlignment="1">
      <alignment vertical="top"/>
    </xf>
    <xf numFmtId="0" fontId="46" fillId="0" borderId="13" xfId="0" applyFont="1" applyBorder="1" applyAlignment="1">
      <alignment horizontal="right" vertical="center"/>
    </xf>
    <xf numFmtId="0" fontId="15" fillId="2" borderId="38" xfId="0" applyFont="1" applyFill="1" applyBorder="1" applyAlignment="1">
      <alignment vertical="top"/>
    </xf>
    <xf numFmtId="0" fontId="15" fillId="0" borderId="37" xfId="0" applyFont="1" applyFill="1" applyBorder="1" applyAlignment="1">
      <alignment vertical="top" wrapText="1"/>
    </xf>
    <xf numFmtId="0" fontId="15" fillId="0" borderId="20" xfId="0" applyFont="1" applyFill="1" applyBorder="1" applyAlignment="1">
      <alignment vertical="top" wrapText="1"/>
    </xf>
    <xf numFmtId="0" fontId="15" fillId="0" borderId="38" xfId="0" applyFont="1" applyFill="1" applyBorder="1" applyAlignment="1">
      <alignment vertical="top" wrapText="1"/>
    </xf>
    <xf numFmtId="0" fontId="15" fillId="0" borderId="39" xfId="0" applyFont="1" applyFill="1" applyBorder="1" applyAlignment="1">
      <alignment vertical="top"/>
    </xf>
    <xf numFmtId="3" fontId="46" fillId="0" borderId="24" xfId="0" applyNumberFormat="1" applyFont="1" applyBorder="1" applyAlignment="1">
      <alignment horizontal="right" vertical="center"/>
    </xf>
    <xf numFmtId="0" fontId="46" fillId="0" borderId="26" xfId="0" applyFont="1" applyBorder="1" applyAlignment="1">
      <alignment vertical="center"/>
    </xf>
    <xf numFmtId="0" fontId="15" fillId="0" borderId="8" xfId="0" applyFont="1" applyFill="1" applyBorder="1" applyAlignment="1">
      <alignment vertical="top"/>
    </xf>
    <xf numFmtId="0" fontId="15" fillId="0" borderId="19" xfId="0" applyFont="1" applyFill="1" applyBorder="1" applyAlignment="1">
      <alignment vertical="top"/>
    </xf>
    <xf numFmtId="0" fontId="13" fillId="0" borderId="21" xfId="0" applyFont="1" applyBorder="1"/>
    <xf numFmtId="165" fontId="13" fillId="0" borderId="22" xfId="0" applyNumberFormat="1" applyFont="1" applyBorder="1"/>
    <xf numFmtId="43" fontId="8" fillId="0" borderId="22" xfId="1" applyFont="1" applyBorder="1" applyAlignment="1">
      <alignment vertical="center"/>
    </xf>
    <xf numFmtId="164" fontId="8" fillId="0" borderId="22" xfId="1" applyNumberFormat="1" applyFont="1" applyBorder="1" applyAlignment="1">
      <alignment vertical="center"/>
    </xf>
    <xf numFmtId="43" fontId="8" fillId="2" borderId="22" xfId="1" applyFont="1" applyFill="1" applyBorder="1" applyAlignment="1">
      <alignment vertical="center"/>
    </xf>
    <xf numFmtId="0" fontId="13" fillId="0" borderId="22" xfId="0" applyFont="1" applyBorder="1" applyAlignment="1">
      <alignment vertical="center"/>
    </xf>
    <xf numFmtId="43" fontId="13" fillId="0" borderId="22" xfId="1" applyFont="1" applyBorder="1" applyAlignment="1">
      <alignment vertical="center"/>
    </xf>
    <xf numFmtId="165" fontId="13" fillId="0" borderId="22" xfId="0" applyNumberFormat="1" applyFont="1" applyBorder="1" applyAlignment="1">
      <alignment horizontal="right"/>
    </xf>
    <xf numFmtId="43" fontId="13" fillId="0" borderId="22" xfId="0" applyNumberFormat="1" applyFont="1" applyBorder="1" applyAlignment="1">
      <alignment vertical="center"/>
    </xf>
    <xf numFmtId="2" fontId="8" fillId="0" borderId="22" xfId="0" applyNumberFormat="1" applyFont="1" applyBorder="1" applyAlignment="1">
      <alignment vertical="center"/>
    </xf>
    <xf numFmtId="0" fontId="13" fillId="0" borderId="22" xfId="0" applyFont="1" applyBorder="1" applyAlignment="1">
      <alignment horizontal="right"/>
    </xf>
    <xf numFmtId="43" fontId="13" fillId="0" borderId="40" xfId="1" applyFont="1" applyBorder="1" applyAlignment="1">
      <alignment vertical="center"/>
    </xf>
    <xf numFmtId="0" fontId="13" fillId="0" borderId="0" xfId="0" applyFont="1"/>
    <xf numFmtId="3" fontId="16" fillId="3" borderId="28" xfId="0" applyNumberFormat="1" applyFont="1" applyFill="1" applyBorder="1" applyAlignment="1">
      <alignment vertical="center"/>
    </xf>
    <xf numFmtId="3" fontId="16" fillId="3" borderId="28" xfId="0" applyNumberFormat="1" applyFont="1" applyFill="1" applyBorder="1" applyAlignment="1">
      <alignment horizontal="center" vertical="center"/>
    </xf>
    <xf numFmtId="3" fontId="16" fillId="3" borderId="28" xfId="0" applyNumberFormat="1" applyFont="1" applyFill="1" applyBorder="1" applyAlignment="1">
      <alignment horizontal="right" vertical="center"/>
    </xf>
    <xf numFmtId="3" fontId="16" fillId="3" borderId="29" xfId="0" applyNumberFormat="1" applyFont="1" applyFill="1" applyBorder="1" applyAlignment="1">
      <alignment horizontal="center" vertical="center"/>
    </xf>
    <xf numFmtId="0" fontId="0" fillId="0" borderId="0" xfId="0" applyFont="1"/>
    <xf numFmtId="0" fontId="6" fillId="4" borderId="31" xfId="0" applyFont="1" applyFill="1" applyBorder="1" applyAlignment="1">
      <alignment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right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45" fillId="0" borderId="74" xfId="0" applyFont="1" applyBorder="1" applyAlignment="1">
      <alignment vertical="center"/>
    </xf>
    <xf numFmtId="0" fontId="47" fillId="0" borderId="0" xfId="0" applyFont="1" applyBorder="1"/>
    <xf numFmtId="0" fontId="47" fillId="0" borderId="0" xfId="0" applyFont="1" applyBorder="1" applyAlignment="1">
      <alignment horizontal="center"/>
    </xf>
    <xf numFmtId="3" fontId="15" fillId="0" borderId="24" xfId="0" applyNumberFormat="1" applyFont="1" applyBorder="1" applyAlignment="1"/>
    <xf numFmtId="3" fontId="12" fillId="0" borderId="24" xfId="3" applyNumberFormat="1" applyFont="1" applyBorder="1" applyAlignment="1"/>
    <xf numFmtId="43" fontId="12" fillId="0" borderId="24" xfId="3" applyFont="1" applyBorder="1" applyAlignment="1"/>
    <xf numFmtId="3" fontId="12" fillId="0" borderId="24" xfId="0" applyNumberFormat="1" applyFont="1" applyBorder="1" applyAlignment="1"/>
    <xf numFmtId="164" fontId="12" fillId="0" borderId="24" xfId="3" applyNumberFormat="1" applyFont="1" applyBorder="1" applyAlignment="1"/>
    <xf numFmtId="43" fontId="12" fillId="2" borderId="24" xfId="3" applyFont="1" applyFill="1" applyBorder="1" applyAlignment="1"/>
    <xf numFmtId="165" fontId="0" fillId="0" borderId="24" xfId="3" applyNumberFormat="1" applyFont="1" applyBorder="1" applyAlignment="1"/>
    <xf numFmtId="43" fontId="0" fillId="0" borderId="24" xfId="3" applyFont="1" applyBorder="1" applyAlignment="1"/>
    <xf numFmtId="43" fontId="0" fillId="0" borderId="24" xfId="0" applyNumberFormat="1" applyFont="1" applyBorder="1" applyAlignment="1"/>
    <xf numFmtId="2" fontId="12" fillId="0" borderId="24" xfId="0" applyNumberFormat="1" applyFont="1" applyBorder="1" applyAlignment="1"/>
    <xf numFmtId="3" fontId="12" fillId="0" borderId="24" xfId="0" applyNumberFormat="1" applyFont="1" applyBorder="1" applyAlignment="1">
      <alignment horizontal="center"/>
    </xf>
    <xf numFmtId="43" fontId="0" fillId="0" borderId="35" xfId="3" applyFont="1" applyBorder="1" applyAlignment="1"/>
    <xf numFmtId="3" fontId="15" fillId="0" borderId="13" xfId="0" applyNumberFormat="1" applyFont="1" applyBorder="1" applyAlignment="1"/>
    <xf numFmtId="3" fontId="12" fillId="0" borderId="13" xfId="3" applyNumberFormat="1" applyFont="1" applyBorder="1" applyAlignment="1"/>
    <xf numFmtId="43" fontId="12" fillId="0" borderId="13" xfId="3" applyFont="1" applyBorder="1" applyAlignment="1"/>
    <xf numFmtId="3" fontId="12" fillId="0" borderId="13" xfId="0" applyNumberFormat="1" applyFont="1" applyFill="1" applyBorder="1" applyAlignment="1"/>
    <xf numFmtId="164" fontId="12" fillId="0" borderId="13" xfId="3" applyNumberFormat="1" applyFont="1" applyBorder="1" applyAlignment="1"/>
    <xf numFmtId="3" fontId="12" fillId="0" borderId="13" xfId="0" applyNumberFormat="1" applyFont="1" applyBorder="1" applyAlignment="1"/>
    <xf numFmtId="43" fontId="12" fillId="2" borderId="13" xfId="3" applyFont="1" applyFill="1" applyBorder="1" applyAlignment="1"/>
    <xf numFmtId="165" fontId="0" fillId="0" borderId="13" xfId="3" applyNumberFormat="1" applyFont="1" applyBorder="1" applyAlignment="1"/>
    <xf numFmtId="43" fontId="0" fillId="0" borderId="13" xfId="3" applyFont="1" applyBorder="1" applyAlignment="1"/>
    <xf numFmtId="43" fontId="0" fillId="0" borderId="13" xfId="0" applyNumberFormat="1" applyFont="1" applyBorder="1" applyAlignment="1"/>
    <xf numFmtId="2" fontId="12" fillId="0" borderId="13" xfId="0" applyNumberFormat="1" applyFont="1" applyBorder="1" applyAlignment="1"/>
    <xf numFmtId="3" fontId="12" fillId="0" borderId="13" xfId="0" applyNumberFormat="1" applyFont="1" applyBorder="1" applyAlignment="1">
      <alignment horizontal="center"/>
    </xf>
    <xf numFmtId="43" fontId="0" fillId="0" borderId="15" xfId="3" applyFont="1" applyBorder="1" applyAlignment="1"/>
    <xf numFmtId="3" fontId="15" fillId="0" borderId="13" xfId="0" applyNumberFormat="1" applyFont="1" applyFill="1" applyBorder="1" applyAlignment="1"/>
    <xf numFmtId="3" fontId="12" fillId="0" borderId="13" xfId="3" applyNumberFormat="1" applyFont="1" applyFill="1" applyBorder="1" applyAlignment="1"/>
    <xf numFmtId="165" fontId="0" fillId="0" borderId="13" xfId="3" applyNumberFormat="1" applyFont="1" applyFill="1" applyBorder="1" applyAlignment="1"/>
    <xf numFmtId="3" fontId="12" fillId="0" borderId="13" xfId="0" applyNumberFormat="1" applyFont="1" applyFill="1" applyBorder="1" applyAlignment="1">
      <alignment horizontal="center"/>
    </xf>
    <xf numFmtId="3" fontId="0" fillId="0" borderId="13" xfId="0" applyNumberFormat="1" applyFont="1" applyBorder="1" applyAlignment="1"/>
    <xf numFmtId="0" fontId="0" fillId="0" borderId="13" xfId="0" applyFont="1" applyBorder="1" applyAlignment="1"/>
    <xf numFmtId="3" fontId="0" fillId="0" borderId="9" xfId="0" applyNumberFormat="1" applyFont="1" applyFill="1" applyBorder="1" applyAlignment="1"/>
    <xf numFmtId="43" fontId="12" fillId="0" borderId="9" xfId="3" applyFont="1" applyBorder="1" applyAlignment="1"/>
    <xf numFmtId="0" fontId="0" fillId="0" borderId="9" xfId="0" applyFont="1" applyFill="1" applyBorder="1" applyAlignment="1"/>
    <xf numFmtId="164" fontId="12" fillId="0" borderId="9" xfId="3" applyNumberFormat="1" applyFont="1" applyBorder="1" applyAlignment="1"/>
    <xf numFmtId="3" fontId="12" fillId="0" borderId="9" xfId="0" applyNumberFormat="1" applyFont="1" applyBorder="1" applyAlignment="1"/>
    <xf numFmtId="43" fontId="12" fillId="2" borderId="9" xfId="3" applyFont="1" applyFill="1" applyBorder="1" applyAlignment="1"/>
    <xf numFmtId="43" fontId="0" fillId="0" borderId="9" xfId="3" applyFont="1" applyBorder="1" applyAlignment="1"/>
    <xf numFmtId="43" fontId="0" fillId="0" borderId="9" xfId="0" applyNumberFormat="1" applyFont="1" applyBorder="1" applyAlignment="1"/>
    <xf numFmtId="2" fontId="12" fillId="0" borderId="9" xfId="0" applyNumberFormat="1" applyFont="1" applyBorder="1" applyAlignment="1"/>
    <xf numFmtId="43" fontId="0" fillId="0" borderId="11" xfId="3" applyFont="1" applyBorder="1" applyAlignment="1"/>
    <xf numFmtId="3" fontId="6" fillId="0" borderId="22" xfId="0" applyNumberFormat="1" applyFont="1" applyBorder="1" applyAlignment="1"/>
    <xf numFmtId="43" fontId="16" fillId="0" borderId="22" xfId="3" applyFont="1" applyBorder="1" applyAlignment="1"/>
    <xf numFmtId="164" fontId="16" fillId="0" borderId="22" xfId="3" applyNumberFormat="1" applyFont="1" applyBorder="1" applyAlignment="1"/>
    <xf numFmtId="3" fontId="16" fillId="0" borderId="22" xfId="0" applyNumberFormat="1" applyFont="1" applyBorder="1" applyAlignment="1"/>
    <xf numFmtId="43" fontId="16" fillId="2" borderId="22" xfId="3" applyFont="1" applyFill="1" applyBorder="1" applyAlignment="1"/>
    <xf numFmtId="165" fontId="6" fillId="0" borderId="22" xfId="0" applyNumberFormat="1" applyFont="1" applyBorder="1" applyAlignment="1"/>
    <xf numFmtId="43" fontId="6" fillId="0" borderId="22" xfId="3" applyFont="1" applyBorder="1" applyAlignment="1"/>
    <xf numFmtId="43" fontId="6" fillId="0" borderId="22" xfId="0" applyNumberFormat="1" applyFont="1" applyBorder="1" applyAlignment="1"/>
    <xf numFmtId="2" fontId="16" fillId="0" borderId="22" xfId="0" applyNumberFormat="1" applyFont="1" applyBorder="1" applyAlignment="1"/>
    <xf numFmtId="43" fontId="6" fillId="0" borderId="40" xfId="3" applyFont="1" applyBorder="1" applyAlignment="1"/>
    <xf numFmtId="0" fontId="48" fillId="0" borderId="39" xfId="0" applyFont="1" applyBorder="1" applyAlignment="1">
      <alignment vertical="center"/>
    </xf>
    <xf numFmtId="0" fontId="48" fillId="0" borderId="20" xfId="0" applyFont="1" applyBorder="1" applyAlignment="1">
      <alignment vertical="center"/>
    </xf>
    <xf numFmtId="0" fontId="48" fillId="0" borderId="20" xfId="0" applyFont="1" applyFill="1" applyBorder="1" applyAlignment="1">
      <alignment vertical="center"/>
    </xf>
    <xf numFmtId="0" fontId="48" fillId="0" borderId="20" xfId="0" applyFont="1" applyBorder="1" applyAlignment="1">
      <alignment horizontal="left" vertical="center"/>
    </xf>
    <xf numFmtId="0" fontId="48" fillId="0" borderId="8" xfId="0" applyFont="1" applyFill="1" applyBorder="1" applyAlignment="1">
      <alignment vertical="center"/>
    </xf>
    <xf numFmtId="0" fontId="51" fillId="0" borderId="1" xfId="0" applyFont="1" applyBorder="1"/>
    <xf numFmtId="43" fontId="12" fillId="0" borderId="78" xfId="1" applyNumberFormat="1" applyFont="1" applyBorder="1" applyAlignment="1">
      <alignment vertical="center"/>
    </xf>
    <xf numFmtId="164" fontId="12" fillId="0" borderId="78" xfId="1" applyNumberFormat="1" applyFont="1" applyBorder="1" applyAlignment="1">
      <alignment vertical="center"/>
    </xf>
    <xf numFmtId="43" fontId="12" fillId="2" borderId="78" xfId="1" applyNumberFormat="1" applyFont="1" applyFill="1" applyBorder="1" applyAlignment="1">
      <alignment vertical="center"/>
    </xf>
    <xf numFmtId="43" fontId="1" fillId="0" borderId="78" xfId="1" applyNumberFormat="1" applyFont="1" applyBorder="1" applyAlignment="1">
      <alignment vertical="center"/>
    </xf>
    <xf numFmtId="43" fontId="0" fillId="0" borderId="78" xfId="0" applyNumberFormat="1" applyFont="1" applyBorder="1" applyAlignment="1">
      <alignment vertical="center"/>
    </xf>
    <xf numFmtId="2" fontId="12" fillId="0" borderId="78" xfId="0" applyNumberFormat="1" applyFont="1" applyBorder="1" applyAlignment="1">
      <alignment vertical="center"/>
    </xf>
    <xf numFmtId="43" fontId="1" fillId="0" borderId="79" xfId="1" applyNumberFormat="1" applyFont="1" applyBorder="1" applyAlignment="1">
      <alignment vertical="center"/>
    </xf>
    <xf numFmtId="0" fontId="51" fillId="0" borderId="53" xfId="0" applyFont="1" applyBorder="1"/>
    <xf numFmtId="3" fontId="0" fillId="0" borderId="13" xfId="0" applyNumberFormat="1" applyBorder="1"/>
    <xf numFmtId="43" fontId="12" fillId="0" borderId="13" xfId="1" applyNumberFormat="1" applyFont="1" applyBorder="1" applyAlignment="1">
      <alignment vertical="center"/>
    </xf>
    <xf numFmtId="0" fontId="0" fillId="0" borderId="13" xfId="0" applyBorder="1"/>
    <xf numFmtId="164" fontId="12" fillId="0" borderId="13" xfId="1" applyNumberFormat="1" applyFont="1" applyBorder="1" applyAlignment="1">
      <alignment vertical="center"/>
    </xf>
    <xf numFmtId="43" fontId="12" fillId="2" borderId="13" xfId="1" applyNumberFormat="1" applyFont="1" applyFill="1" applyBorder="1" applyAlignment="1">
      <alignment vertical="center"/>
    </xf>
    <xf numFmtId="43" fontId="1" fillId="0" borderId="13" xfId="1" applyNumberFormat="1" applyFont="1" applyBorder="1" applyAlignment="1">
      <alignment vertical="center"/>
    </xf>
    <xf numFmtId="43" fontId="0" fillId="0" borderId="13" xfId="0" applyNumberFormat="1" applyFont="1" applyBorder="1" applyAlignment="1">
      <alignment vertical="center"/>
    </xf>
    <xf numFmtId="2" fontId="12" fillId="0" borderId="13" xfId="0" applyNumberFormat="1" applyFont="1" applyBorder="1" applyAlignment="1">
      <alignment vertical="center"/>
    </xf>
    <xf numFmtId="43" fontId="1" fillId="0" borderId="15" xfId="1" applyNumberFormat="1" applyFont="1" applyBorder="1" applyAlignment="1">
      <alignment vertical="center"/>
    </xf>
    <xf numFmtId="0" fontId="51" fillId="2" borderId="80" xfId="0" applyFont="1" applyFill="1" applyBorder="1"/>
    <xf numFmtId="43" fontId="12" fillId="0" borderId="81" xfId="1" applyNumberFormat="1" applyFont="1" applyBorder="1" applyAlignment="1">
      <alignment vertical="center"/>
    </xf>
    <xf numFmtId="164" fontId="12" fillId="0" borderId="81" xfId="1" applyNumberFormat="1" applyFont="1" applyBorder="1" applyAlignment="1">
      <alignment vertical="center"/>
    </xf>
    <xf numFmtId="43" fontId="12" fillId="2" borderId="81" xfId="1" applyNumberFormat="1" applyFont="1" applyFill="1" applyBorder="1" applyAlignment="1">
      <alignment vertical="center"/>
    </xf>
    <xf numFmtId="43" fontId="1" fillId="0" borderId="81" xfId="1" applyNumberFormat="1" applyFont="1" applyBorder="1" applyAlignment="1">
      <alignment vertical="center"/>
    </xf>
    <xf numFmtId="43" fontId="0" fillId="0" borderId="81" xfId="0" applyNumberFormat="1" applyFont="1" applyBorder="1" applyAlignment="1">
      <alignment vertical="center"/>
    </xf>
    <xf numFmtId="2" fontId="12" fillId="0" borderId="81" xfId="0" applyNumberFormat="1" applyFont="1" applyBorder="1" applyAlignment="1">
      <alignment vertical="center"/>
    </xf>
    <xf numFmtId="43" fontId="1" fillId="0" borderId="82" xfId="1" applyNumberFormat="1" applyFont="1" applyBorder="1" applyAlignment="1">
      <alignment vertical="center"/>
    </xf>
    <xf numFmtId="0" fontId="51" fillId="0" borderId="54" xfId="0" applyFont="1" applyBorder="1"/>
    <xf numFmtId="43" fontId="12" fillId="0" borderId="24" xfId="1" applyNumberFormat="1" applyFont="1" applyBorder="1" applyAlignment="1">
      <alignment vertical="center"/>
    </xf>
    <xf numFmtId="164" fontId="12" fillId="0" borderId="24" xfId="1" applyNumberFormat="1" applyFont="1" applyBorder="1" applyAlignment="1">
      <alignment vertical="center"/>
    </xf>
    <xf numFmtId="43" fontId="12" fillId="2" borderId="24" xfId="1" applyNumberFormat="1" applyFont="1" applyFill="1" applyBorder="1" applyAlignment="1">
      <alignment vertical="center"/>
    </xf>
    <xf numFmtId="43" fontId="1" fillId="0" borderId="24" xfId="1" applyNumberFormat="1" applyFont="1" applyBorder="1" applyAlignment="1">
      <alignment vertical="center"/>
    </xf>
    <xf numFmtId="43" fontId="0" fillId="0" borderId="24" xfId="0" applyNumberFormat="1" applyFont="1" applyBorder="1" applyAlignment="1">
      <alignment vertical="center"/>
    </xf>
    <xf numFmtId="2" fontId="12" fillId="0" borderId="24" xfId="0" applyNumberFormat="1" applyFont="1" applyBorder="1" applyAlignment="1">
      <alignment vertical="center"/>
    </xf>
    <xf numFmtId="43" fontId="1" fillId="0" borderId="35" xfId="1" applyNumberFormat="1" applyFont="1" applyBorder="1" applyAlignment="1">
      <alignment vertical="center"/>
    </xf>
    <xf numFmtId="169" fontId="12" fillId="0" borderId="13" xfId="1" applyNumberFormat="1" applyFont="1" applyBorder="1" applyAlignment="1">
      <alignment vertical="center"/>
    </xf>
    <xf numFmtId="0" fontId="51" fillId="2" borderId="7" xfId="0" applyFont="1" applyFill="1" applyBorder="1"/>
    <xf numFmtId="43" fontId="12" fillId="0" borderId="9" xfId="1" applyNumberFormat="1" applyFont="1" applyBorder="1" applyAlignment="1">
      <alignment vertical="center"/>
    </xf>
    <xf numFmtId="164" fontId="12" fillId="0" borderId="9" xfId="1" applyNumberFormat="1" applyFont="1" applyBorder="1" applyAlignment="1">
      <alignment vertical="center"/>
    </xf>
    <xf numFmtId="43" fontId="12" fillId="2" borderId="9" xfId="1" applyNumberFormat="1" applyFont="1" applyFill="1" applyBorder="1" applyAlignment="1">
      <alignment vertical="center"/>
    </xf>
    <xf numFmtId="43" fontId="1" fillId="0" borderId="9" xfId="1" applyNumberFormat="1" applyFont="1" applyBorder="1" applyAlignment="1">
      <alignment vertical="center"/>
    </xf>
    <xf numFmtId="43" fontId="0" fillId="0" borderId="9" xfId="0" applyNumberFormat="1" applyFont="1" applyBorder="1" applyAlignment="1">
      <alignment vertical="center"/>
    </xf>
    <xf numFmtId="2" fontId="12" fillId="0" borderId="9" xfId="0" applyNumberFormat="1" applyFont="1" applyBorder="1" applyAlignment="1">
      <alignment vertical="center"/>
    </xf>
    <xf numFmtId="43" fontId="1" fillId="0" borderId="11" xfId="1" applyNumberFormat="1" applyFont="1" applyBorder="1" applyAlignment="1">
      <alignment vertical="center"/>
    </xf>
    <xf numFmtId="2" fontId="12" fillId="0" borderId="78" xfId="1" applyNumberFormat="1" applyFont="1" applyBorder="1" applyAlignment="1">
      <alignment vertical="center"/>
    </xf>
    <xf numFmtId="169" fontId="12" fillId="0" borderId="78" xfId="1" applyNumberFormat="1" applyFont="1" applyBorder="1" applyAlignment="1">
      <alignment vertical="center"/>
    </xf>
    <xf numFmtId="2" fontId="12" fillId="0" borderId="13" xfId="1" applyNumberFormat="1" applyFont="1" applyBorder="1" applyAlignment="1">
      <alignment vertical="center"/>
    </xf>
    <xf numFmtId="0" fontId="51" fillId="0" borderId="80" xfId="0" applyFont="1" applyBorder="1"/>
    <xf numFmtId="2" fontId="12" fillId="0" borderId="81" xfId="1" applyNumberFormat="1" applyFont="1" applyBorder="1" applyAlignment="1">
      <alignment vertical="center"/>
    </xf>
    <xf numFmtId="169" fontId="12" fillId="0" borderId="81" xfId="1" applyNumberFormat="1" applyFont="1" applyBorder="1" applyAlignment="1">
      <alignment vertical="center"/>
    </xf>
    <xf numFmtId="0" fontId="51" fillId="0" borderId="1" xfId="0" applyFont="1" applyFill="1" applyBorder="1"/>
    <xf numFmtId="0" fontId="51" fillId="0" borderId="53" xfId="0" applyFont="1" applyFill="1" applyBorder="1"/>
    <xf numFmtId="2" fontId="12" fillId="2" borderId="78" xfId="1" applyNumberFormat="1" applyFont="1" applyFill="1" applyBorder="1" applyAlignment="1">
      <alignment vertical="center"/>
    </xf>
    <xf numFmtId="2" fontId="12" fillId="2" borderId="13" xfId="1" applyNumberFormat="1" applyFont="1" applyFill="1" applyBorder="1" applyAlignment="1">
      <alignment vertical="center"/>
    </xf>
    <xf numFmtId="0" fontId="51" fillId="0" borderId="80" xfId="0" applyFont="1" applyFill="1" applyBorder="1"/>
    <xf numFmtId="2" fontId="12" fillId="2" borderId="81" xfId="1" applyNumberFormat="1" applyFont="1" applyFill="1" applyBorder="1" applyAlignment="1">
      <alignment vertical="center"/>
    </xf>
    <xf numFmtId="3" fontId="12" fillId="0" borderId="78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12" fillId="0" borderId="81" xfId="0" applyNumberFormat="1" applyFont="1" applyBorder="1" applyAlignment="1">
      <alignment vertical="center"/>
    </xf>
    <xf numFmtId="2" fontId="12" fillId="0" borderId="24" xfId="1" applyNumberFormat="1" applyFont="1" applyBorder="1" applyAlignment="1">
      <alignment vertical="center"/>
    </xf>
    <xf numFmtId="170" fontId="12" fillId="0" borderId="24" xfId="1" applyNumberFormat="1" applyFont="1" applyBorder="1" applyAlignment="1">
      <alignment vertical="center"/>
    </xf>
    <xf numFmtId="170" fontId="12" fillId="0" borderId="13" xfId="1" applyNumberFormat="1" applyFont="1" applyBorder="1" applyAlignment="1">
      <alignment vertical="center"/>
    </xf>
    <xf numFmtId="2" fontId="12" fillId="0" borderId="9" xfId="1" applyNumberFormat="1" applyFont="1" applyBorder="1" applyAlignment="1">
      <alignment vertical="center"/>
    </xf>
    <xf numFmtId="170" fontId="12" fillId="0" borderId="9" xfId="1" applyNumberFormat="1" applyFont="1" applyBorder="1" applyAlignment="1">
      <alignment vertical="center"/>
    </xf>
    <xf numFmtId="0" fontId="6" fillId="0" borderId="85" xfId="0" applyFont="1" applyBorder="1"/>
    <xf numFmtId="0" fontId="6" fillId="0" borderId="86" xfId="0" applyFont="1" applyBorder="1"/>
    <xf numFmtId="43" fontId="16" fillId="0" borderId="87" xfId="1" applyNumberFormat="1" applyFont="1" applyBorder="1" applyAlignment="1">
      <alignment vertical="center"/>
    </xf>
    <xf numFmtId="164" fontId="16" fillId="0" borderId="87" xfId="1" applyNumberFormat="1" applyFont="1" applyBorder="1" applyAlignment="1">
      <alignment vertical="center"/>
    </xf>
    <xf numFmtId="43" fontId="16" fillId="2" borderId="87" xfId="1" applyNumberFormat="1" applyFont="1" applyFill="1" applyBorder="1" applyAlignment="1">
      <alignment vertical="center"/>
    </xf>
    <xf numFmtId="43" fontId="6" fillId="0" borderId="87" xfId="1" applyNumberFormat="1" applyFont="1" applyBorder="1" applyAlignment="1">
      <alignment vertical="center"/>
    </xf>
    <xf numFmtId="164" fontId="16" fillId="0" borderId="87" xfId="1" applyNumberFormat="1" applyFont="1" applyFill="1" applyBorder="1" applyAlignment="1">
      <alignment vertical="center"/>
    </xf>
    <xf numFmtId="43" fontId="6" fillId="0" borderId="87" xfId="0" applyNumberFormat="1" applyFont="1" applyBorder="1" applyAlignment="1">
      <alignment vertical="center"/>
    </xf>
    <xf numFmtId="2" fontId="16" fillId="0" borderId="87" xfId="0" applyNumberFormat="1" applyFont="1" applyBorder="1" applyAlignment="1">
      <alignment vertical="center"/>
    </xf>
    <xf numFmtId="43" fontId="6" fillId="0" borderId="88" xfId="1" applyNumberFormat="1" applyFont="1" applyBorder="1" applyAlignment="1">
      <alignment vertical="center"/>
    </xf>
    <xf numFmtId="0" fontId="6" fillId="0" borderId="27" xfId="0" applyFont="1" applyBorder="1"/>
    <xf numFmtId="0" fontId="6" fillId="0" borderId="28" xfId="0" applyFont="1" applyBorder="1"/>
    <xf numFmtId="3" fontId="6" fillId="0" borderId="28" xfId="0" applyNumberFormat="1" applyFont="1" applyBorder="1"/>
    <xf numFmtId="2" fontId="6" fillId="0" borderId="28" xfId="0" applyNumberFormat="1" applyFont="1" applyBorder="1"/>
    <xf numFmtId="0" fontId="0" fillId="0" borderId="29" xfId="0" applyBorder="1"/>
    <xf numFmtId="0" fontId="6" fillId="0" borderId="30" xfId="0" applyFont="1" applyBorder="1"/>
    <xf numFmtId="0" fontId="6" fillId="0" borderId="31" xfId="0" applyFont="1" applyBorder="1"/>
    <xf numFmtId="3" fontId="6" fillId="0" borderId="31" xfId="0" applyNumberFormat="1" applyFont="1" applyBorder="1"/>
    <xf numFmtId="2" fontId="6" fillId="0" borderId="31" xfId="0" applyNumberFormat="1" applyFont="1" applyBorder="1"/>
    <xf numFmtId="0" fontId="0" fillId="0" borderId="32" xfId="0" applyBorder="1"/>
    <xf numFmtId="0" fontId="47" fillId="0" borderId="0" xfId="0" applyFont="1" applyBorder="1" applyAlignment="1">
      <alignment horizontal="right" vertical="center"/>
    </xf>
    <xf numFmtId="164" fontId="12" fillId="0" borderId="24" xfId="3" applyNumberFormat="1" applyFont="1" applyBorder="1" applyAlignment="1">
      <alignment horizontal="right" vertical="center"/>
    </xf>
    <xf numFmtId="164" fontId="12" fillId="0" borderId="13" xfId="3" applyNumberFormat="1" applyFont="1" applyBorder="1" applyAlignment="1">
      <alignment horizontal="right" vertical="center"/>
    </xf>
    <xf numFmtId="164" fontId="12" fillId="0" borderId="9" xfId="3" applyNumberFormat="1" applyFont="1" applyBorder="1" applyAlignment="1">
      <alignment horizontal="right" vertical="center"/>
    </xf>
    <xf numFmtId="164" fontId="16" fillId="0" borderId="22" xfId="3" applyNumberFormat="1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164" fontId="12" fillId="0" borderId="24" xfId="1" applyNumberFormat="1" applyFont="1" applyBorder="1" applyAlignment="1">
      <alignment horizontal="right" vertical="center"/>
    </xf>
    <xf numFmtId="164" fontId="12" fillId="0" borderId="13" xfId="1" applyNumberFormat="1" applyFont="1" applyBorder="1" applyAlignment="1">
      <alignment horizontal="right" vertical="center"/>
    </xf>
    <xf numFmtId="164" fontId="12" fillId="0" borderId="81" xfId="1" applyNumberFormat="1" applyFont="1" applyBorder="1" applyAlignment="1">
      <alignment horizontal="right" vertical="center"/>
    </xf>
    <xf numFmtId="164" fontId="12" fillId="0" borderId="9" xfId="1" applyNumberFormat="1" applyFont="1" applyBorder="1" applyAlignment="1">
      <alignment horizontal="right" vertical="center"/>
    </xf>
    <xf numFmtId="164" fontId="12" fillId="0" borderId="78" xfId="1" applyNumberFormat="1" applyFont="1" applyBorder="1" applyAlignment="1">
      <alignment horizontal="right" vertical="center"/>
    </xf>
    <xf numFmtId="2" fontId="12" fillId="0" borderId="78" xfId="1" applyNumberFormat="1" applyFont="1" applyBorder="1" applyAlignment="1">
      <alignment horizontal="right" vertical="center"/>
    </xf>
    <xf numFmtId="2" fontId="12" fillId="0" borderId="13" xfId="1" applyNumberFormat="1" applyFont="1" applyBorder="1" applyAlignment="1">
      <alignment horizontal="right" vertical="center"/>
    </xf>
    <xf numFmtId="2" fontId="12" fillId="0" borderId="81" xfId="1" applyNumberFormat="1" applyFont="1" applyBorder="1" applyAlignment="1">
      <alignment horizontal="right" vertical="center"/>
    </xf>
    <xf numFmtId="2" fontId="12" fillId="0" borderId="24" xfId="1" applyNumberFormat="1" applyFont="1" applyBorder="1" applyAlignment="1">
      <alignment horizontal="right" vertical="center"/>
    </xf>
    <xf numFmtId="2" fontId="12" fillId="0" borderId="9" xfId="1" applyNumberFormat="1" applyFont="1" applyBorder="1" applyAlignment="1">
      <alignment horizontal="right" vertical="center"/>
    </xf>
    <xf numFmtId="164" fontId="16" fillId="0" borderId="87" xfId="1" applyNumberFormat="1" applyFont="1" applyBorder="1" applyAlignment="1">
      <alignment horizontal="right" vertical="center"/>
    </xf>
    <xf numFmtId="3" fontId="0" fillId="0" borderId="24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3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3" fontId="0" fillId="0" borderId="81" xfId="0" applyNumberFormat="1" applyBorder="1" applyAlignment="1">
      <alignment vertical="center"/>
    </xf>
    <xf numFmtId="0" fontId="0" fillId="0" borderId="81" xfId="0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3" fontId="0" fillId="0" borderId="78" xfId="0" applyNumberFormat="1" applyBorder="1" applyAlignment="1">
      <alignment vertical="center"/>
    </xf>
    <xf numFmtId="0" fontId="0" fillId="0" borderId="78" xfId="0" applyBorder="1" applyAlignment="1">
      <alignment vertical="center"/>
    </xf>
    <xf numFmtId="0" fontId="6" fillId="0" borderId="81" xfId="0" applyFont="1" applyBorder="1" applyAlignment="1">
      <alignment vertical="center"/>
    </xf>
    <xf numFmtId="3" fontId="6" fillId="0" borderId="86" xfId="0" applyNumberFormat="1" applyFont="1" applyBorder="1" applyAlignment="1">
      <alignment vertical="center"/>
    </xf>
    <xf numFmtId="0" fontId="6" fillId="0" borderId="86" xfId="0" applyFont="1" applyBorder="1" applyAlignment="1">
      <alignment vertical="center"/>
    </xf>
    <xf numFmtId="3" fontId="6" fillId="0" borderId="87" xfId="0" applyNumberFormat="1" applyFont="1" applyFill="1" applyBorder="1" applyAlignment="1">
      <alignment vertical="center"/>
    </xf>
    <xf numFmtId="0" fontId="0" fillId="0" borderId="86" xfId="0" applyFont="1" applyBorder="1"/>
    <xf numFmtId="0" fontId="0" fillId="0" borderId="86" xfId="0" applyFont="1" applyBorder="1" applyAlignment="1">
      <alignment horizontal="right" vertical="center"/>
    </xf>
    <xf numFmtId="0" fontId="0" fillId="0" borderId="51" xfId="0" applyBorder="1"/>
    <xf numFmtId="3" fontId="5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165" fontId="12" fillId="0" borderId="0" xfId="1" applyNumberFormat="1" applyFont="1" applyBorder="1" applyAlignment="1">
      <alignment vertical="center"/>
    </xf>
    <xf numFmtId="165" fontId="52" fillId="0" borderId="0" xfId="0" applyNumberFormat="1" applyFont="1" applyBorder="1" applyAlignment="1">
      <alignment vertical="center"/>
    </xf>
    <xf numFmtId="165" fontId="0" fillId="0" borderId="0" xfId="0" applyNumberFormat="1"/>
    <xf numFmtId="0" fontId="2" fillId="0" borderId="28" xfId="0" applyFont="1" applyBorder="1" applyAlignment="1">
      <alignment horizontal="center" vertical="center"/>
    </xf>
    <xf numFmtId="0" fontId="0" fillId="0" borderId="18" xfId="0" applyBorder="1"/>
    <xf numFmtId="3" fontId="0" fillId="0" borderId="18" xfId="0" applyNumberFormat="1" applyBorder="1"/>
    <xf numFmtId="43" fontId="0" fillId="0" borderId="18" xfId="1" applyFont="1" applyBorder="1"/>
    <xf numFmtId="43" fontId="0" fillId="0" borderId="23" xfId="1" applyFont="1" applyBorder="1"/>
    <xf numFmtId="43" fontId="0" fillId="0" borderId="13" xfId="1" applyFont="1" applyBorder="1"/>
    <xf numFmtId="43" fontId="0" fillId="0" borderId="15" xfId="1" applyFont="1" applyBorder="1"/>
    <xf numFmtId="0" fontId="0" fillId="0" borderId="33" xfId="0" applyBorder="1"/>
    <xf numFmtId="3" fontId="0" fillId="0" borderId="33" xfId="0" applyNumberFormat="1" applyBorder="1"/>
    <xf numFmtId="43" fontId="0" fillId="0" borderId="33" xfId="1" applyFont="1" applyBorder="1"/>
    <xf numFmtId="43" fontId="0" fillId="0" borderId="34" xfId="1" applyFont="1" applyBorder="1"/>
    <xf numFmtId="3" fontId="6" fillId="0" borderId="22" xfId="0" applyNumberFormat="1" applyFont="1" applyBorder="1"/>
    <xf numFmtId="43" fontId="6" fillId="0" borderId="22" xfId="1" applyFont="1" applyBorder="1"/>
    <xf numFmtId="0" fontId="6" fillId="0" borderId="22" xfId="0" applyFont="1" applyBorder="1"/>
    <xf numFmtId="43" fontId="6" fillId="0" borderId="40" xfId="1" applyFont="1" applyBorder="1"/>
    <xf numFmtId="0" fontId="3" fillId="4" borderId="93" xfId="0" applyFont="1" applyFill="1" applyBorder="1" applyAlignment="1">
      <alignment horizontal="center" vertical="center" wrapText="1"/>
    </xf>
    <xf numFmtId="0" fontId="3" fillId="4" borderId="94" xfId="0" applyFont="1" applyFill="1" applyBorder="1" applyAlignment="1">
      <alignment horizontal="center" vertical="center" wrapText="1"/>
    </xf>
    <xf numFmtId="0" fontId="0" fillId="0" borderId="57" xfId="0" applyBorder="1" applyAlignment="1">
      <alignment readingOrder="1"/>
    </xf>
    <xf numFmtId="0" fontId="0" fillId="0" borderId="1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9" xfId="0" applyFill="1" applyBorder="1"/>
    <xf numFmtId="0" fontId="0" fillId="0" borderId="9" xfId="0" applyBorder="1" applyAlignment="1">
      <alignment horizontal="right"/>
    </xf>
    <xf numFmtId="0" fontId="0" fillId="0" borderId="18" xfId="0" applyFill="1" applyBorder="1"/>
    <xf numFmtId="0" fontId="0" fillId="0" borderId="33" xfId="0" applyFill="1" applyBorder="1"/>
    <xf numFmtId="3" fontId="6" fillId="0" borderId="86" xfId="0" applyNumberFormat="1" applyFont="1" applyBorder="1" applyAlignment="1">
      <alignment horizontal="right"/>
    </xf>
    <xf numFmtId="0" fontId="0" fillId="0" borderId="18" xfId="0" applyFont="1" applyBorder="1" applyAlignment="1"/>
    <xf numFmtId="165" fontId="12" fillId="0" borderId="18" xfId="1" applyNumberFormat="1" applyFont="1" applyBorder="1" applyAlignment="1"/>
    <xf numFmtId="43" fontId="12" fillId="0" borderId="18" xfId="1" applyFont="1" applyBorder="1" applyAlignment="1"/>
    <xf numFmtId="3" fontId="12" fillId="0" borderId="18" xfId="0" applyNumberFormat="1" applyFont="1" applyBorder="1" applyAlignment="1"/>
    <xf numFmtId="164" fontId="12" fillId="0" borderId="18" xfId="1" applyNumberFormat="1" applyFont="1" applyBorder="1" applyAlignment="1"/>
    <xf numFmtId="43" fontId="12" fillId="2" borderId="18" xfId="1" applyFont="1" applyFill="1" applyBorder="1" applyAlignment="1"/>
    <xf numFmtId="165" fontId="1" fillId="0" borderId="18" xfId="1" applyNumberFormat="1" applyFont="1" applyBorder="1" applyAlignment="1"/>
    <xf numFmtId="43" fontId="1" fillId="0" borderId="18" xfId="1" applyFont="1" applyBorder="1" applyAlignment="1"/>
    <xf numFmtId="43" fontId="0" fillId="0" borderId="18" xfId="0" applyNumberFormat="1" applyFont="1" applyBorder="1" applyAlignment="1"/>
    <xf numFmtId="2" fontId="12" fillId="0" borderId="18" xfId="0" applyNumberFormat="1" applyFont="1" applyBorder="1" applyAlignment="1"/>
    <xf numFmtId="3" fontId="12" fillId="0" borderId="18" xfId="0" applyNumberFormat="1" applyFont="1" applyBorder="1" applyAlignment="1">
      <alignment horizontal="right"/>
    </xf>
    <xf numFmtId="43" fontId="1" fillId="0" borderId="23" xfId="1" applyFont="1" applyBorder="1" applyAlignment="1"/>
    <xf numFmtId="165" fontId="12" fillId="0" borderId="13" xfId="1" applyNumberFormat="1" applyFont="1" applyBorder="1" applyAlignment="1"/>
    <xf numFmtId="43" fontId="12" fillId="0" borderId="13" xfId="1" applyFont="1" applyBorder="1" applyAlignment="1"/>
    <xf numFmtId="164" fontId="12" fillId="0" borderId="13" xfId="1" applyNumberFormat="1" applyFont="1" applyBorder="1" applyAlignment="1"/>
    <xf numFmtId="43" fontId="12" fillId="2" borderId="13" xfId="1" applyFont="1" applyFill="1" applyBorder="1" applyAlignment="1"/>
    <xf numFmtId="165" fontId="1" fillId="0" borderId="13" xfId="1" applyNumberFormat="1" applyFont="1" applyBorder="1" applyAlignment="1"/>
    <xf numFmtId="43" fontId="1" fillId="0" borderId="13" xfId="1" applyFont="1" applyBorder="1" applyAlignment="1"/>
    <xf numFmtId="3" fontId="12" fillId="0" borderId="13" xfId="0" applyNumberFormat="1" applyFont="1" applyBorder="1" applyAlignment="1">
      <alignment horizontal="right"/>
    </xf>
    <xf numFmtId="43" fontId="1" fillId="0" borderId="15" xfId="1" applyFont="1" applyBorder="1" applyAlignment="1"/>
    <xf numFmtId="0" fontId="14" fillId="0" borderId="13" xfId="0" applyFont="1" applyBorder="1" applyAlignment="1"/>
    <xf numFmtId="165" fontId="14" fillId="0" borderId="13" xfId="1" applyNumberFormat="1" applyFont="1" applyBorder="1" applyAlignment="1"/>
    <xf numFmtId="3" fontId="14" fillId="0" borderId="13" xfId="0" applyNumberFormat="1" applyFont="1" applyBorder="1" applyAlignment="1"/>
    <xf numFmtId="3" fontId="14" fillId="0" borderId="13" xfId="0" applyNumberFormat="1" applyFont="1" applyBorder="1" applyAlignment="1">
      <alignment horizontal="right"/>
    </xf>
    <xf numFmtId="165" fontId="15" fillId="0" borderId="13" xfId="1" applyNumberFormat="1" applyFont="1" applyBorder="1" applyAlignment="1"/>
    <xf numFmtId="0" fontId="0" fillId="0" borderId="13" xfId="0" applyFont="1" applyBorder="1" applyAlignment="1">
      <alignment horizontal="right"/>
    </xf>
    <xf numFmtId="165" fontId="12" fillId="0" borderId="13" xfId="1" applyNumberFormat="1" applyFont="1" applyBorder="1" applyAlignment="1">
      <alignment horizontal="right"/>
    </xf>
    <xf numFmtId="0" fontId="0" fillId="0" borderId="9" xfId="0" applyFont="1" applyBorder="1" applyAlignment="1"/>
    <xf numFmtId="165" fontId="15" fillId="0" borderId="9" xfId="1" applyNumberFormat="1" applyFont="1" applyBorder="1" applyAlignment="1"/>
    <xf numFmtId="43" fontId="12" fillId="0" borderId="9" xfId="1" applyFont="1" applyBorder="1" applyAlignment="1"/>
    <xf numFmtId="164" fontId="12" fillId="0" borderId="9" xfId="1" applyNumberFormat="1" applyFont="1" applyBorder="1" applyAlignment="1"/>
    <xf numFmtId="43" fontId="12" fillId="2" borderId="9" xfId="1" applyFont="1" applyFill="1" applyBorder="1" applyAlignment="1"/>
    <xf numFmtId="0" fontId="0" fillId="2" borderId="9" xfId="0" applyFont="1" applyFill="1" applyBorder="1" applyAlignment="1"/>
    <xf numFmtId="43" fontId="1" fillId="0" borderId="9" xfId="1" applyFont="1" applyBorder="1" applyAlignment="1"/>
    <xf numFmtId="3" fontId="0" fillId="0" borderId="9" xfId="0" applyNumberFormat="1" applyFont="1" applyBorder="1" applyAlignment="1"/>
    <xf numFmtId="0" fontId="0" fillId="0" borderId="9" xfId="0" applyFont="1" applyBorder="1" applyAlignment="1">
      <alignment horizontal="right"/>
    </xf>
    <xf numFmtId="43" fontId="1" fillId="0" borderId="11" xfId="1" applyFont="1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33" xfId="0" applyBorder="1" applyAlignment="1"/>
    <xf numFmtId="43" fontId="12" fillId="0" borderId="33" xfId="1" applyFont="1" applyBorder="1" applyAlignment="1"/>
    <xf numFmtId="164" fontId="12" fillId="0" borderId="33" xfId="1" applyNumberFormat="1" applyFont="1" applyBorder="1" applyAlignment="1"/>
    <xf numFmtId="3" fontId="12" fillId="0" borderId="33" xfId="0" applyNumberFormat="1" applyFont="1" applyBorder="1" applyAlignment="1"/>
    <xf numFmtId="43" fontId="12" fillId="2" borderId="33" xfId="1" applyFont="1" applyFill="1" applyBorder="1" applyAlignment="1"/>
    <xf numFmtId="43" fontId="1" fillId="0" borderId="33" xfId="1" applyFont="1" applyBorder="1" applyAlignment="1"/>
    <xf numFmtId="43" fontId="0" fillId="0" borderId="33" xfId="0" applyNumberFormat="1" applyFont="1" applyBorder="1" applyAlignment="1"/>
    <xf numFmtId="2" fontId="12" fillId="0" borderId="33" xfId="0" applyNumberFormat="1" applyFont="1" applyBorder="1" applyAlignment="1"/>
    <xf numFmtId="43" fontId="1" fillId="0" borderId="34" xfId="1" applyFont="1" applyBorder="1" applyAlignment="1"/>
    <xf numFmtId="0" fontId="0" fillId="0" borderId="24" xfId="0" applyBorder="1" applyAlignment="1"/>
    <xf numFmtId="43" fontId="12" fillId="0" borderId="24" xfId="1" applyFont="1" applyBorder="1" applyAlignment="1"/>
    <xf numFmtId="164" fontId="12" fillId="0" borderId="24" xfId="1" applyNumberFormat="1" applyFont="1" applyBorder="1" applyAlignment="1"/>
    <xf numFmtId="43" fontId="12" fillId="2" borderId="24" xfId="1" applyFont="1" applyFill="1" applyBorder="1" applyAlignment="1"/>
    <xf numFmtId="43" fontId="1" fillId="0" borderId="24" xfId="1" applyFont="1" applyBorder="1" applyAlignment="1"/>
    <xf numFmtId="43" fontId="1" fillId="0" borderId="35" xfId="1" applyFont="1" applyBorder="1" applyAlignment="1"/>
    <xf numFmtId="0" fontId="0" fillId="2" borderId="13" xfId="0" applyFont="1" applyFill="1" applyBorder="1" applyAlignment="1"/>
    <xf numFmtId="0" fontId="0" fillId="0" borderId="9" xfId="0" applyBorder="1" applyAlignment="1"/>
    <xf numFmtId="0" fontId="6" fillId="0" borderId="86" xfId="0" applyFont="1" applyBorder="1" applyAlignment="1"/>
    <xf numFmtId="165" fontId="6" fillId="0" borderId="86" xfId="0" applyNumberFormat="1" applyFont="1" applyBorder="1" applyAlignment="1"/>
    <xf numFmtId="43" fontId="16" fillId="0" borderId="50" xfId="1" applyFont="1" applyBorder="1" applyAlignment="1"/>
    <xf numFmtId="3" fontId="6" fillId="0" borderId="86" xfId="0" applyNumberFormat="1" applyFont="1" applyBorder="1" applyAlignment="1"/>
    <xf numFmtId="164" fontId="16" fillId="0" borderId="50" xfId="1" applyNumberFormat="1" applyFont="1" applyBorder="1" applyAlignment="1"/>
    <xf numFmtId="43" fontId="16" fillId="2" borderId="95" xfId="1" applyFont="1" applyFill="1" applyBorder="1" applyAlignment="1"/>
    <xf numFmtId="43" fontId="6" fillId="0" borderId="86" xfId="1" applyFont="1" applyBorder="1" applyAlignment="1"/>
    <xf numFmtId="164" fontId="16" fillId="0" borderId="86" xfId="1" applyNumberFormat="1" applyFont="1" applyBorder="1" applyAlignment="1"/>
    <xf numFmtId="43" fontId="6" fillId="0" borderId="86" xfId="0" applyNumberFormat="1" applyFont="1" applyBorder="1" applyAlignment="1"/>
    <xf numFmtId="2" fontId="16" fillId="0" borderId="86" xfId="0" applyNumberFormat="1" applyFont="1" applyBorder="1" applyAlignment="1"/>
    <xf numFmtId="43" fontId="6" fillId="0" borderId="96" xfId="1" applyFont="1" applyBorder="1" applyAlignment="1"/>
    <xf numFmtId="0" fontId="8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3" fontId="12" fillId="0" borderId="13" xfId="1" applyFont="1" applyBorder="1" applyAlignment="1">
      <alignment horizontal="right" vertical="center"/>
    </xf>
    <xf numFmtId="43" fontId="12" fillId="2" borderId="13" xfId="1" applyFont="1" applyFill="1" applyBorder="1" applyAlignment="1">
      <alignment horizontal="right" vertical="center"/>
    </xf>
    <xf numFmtId="43" fontId="1" fillId="0" borderId="13" xfId="1" applyFont="1" applyBorder="1" applyAlignment="1">
      <alignment horizontal="right" vertical="center"/>
    </xf>
    <xf numFmtId="43" fontId="12" fillId="0" borderId="13" xfId="0" applyNumberFormat="1" applyFont="1" applyBorder="1" applyAlignment="1">
      <alignment horizontal="right" vertical="center"/>
    </xf>
    <xf numFmtId="2" fontId="12" fillId="0" borderId="13" xfId="0" applyNumberFormat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3" fontId="13" fillId="0" borderId="22" xfId="0" applyNumberFormat="1" applyFont="1" applyBorder="1" applyAlignment="1">
      <alignment horizontal="center" vertical="center"/>
    </xf>
    <xf numFmtId="43" fontId="16" fillId="0" borderId="22" xfId="1" applyFont="1" applyBorder="1" applyAlignment="1">
      <alignment horizontal="center" vertical="center"/>
    </xf>
    <xf numFmtId="164" fontId="16" fillId="0" borderId="22" xfId="1" applyNumberFormat="1" applyFont="1" applyBorder="1" applyAlignment="1">
      <alignment horizontal="center" vertical="center"/>
    </xf>
    <xf numFmtId="43" fontId="16" fillId="2" borderId="22" xfId="1" applyFont="1" applyFill="1" applyBorder="1" applyAlignment="1">
      <alignment horizontal="center" vertical="center"/>
    </xf>
    <xf numFmtId="165" fontId="13" fillId="0" borderId="22" xfId="0" applyNumberFormat="1" applyFont="1" applyBorder="1" applyAlignment="1">
      <alignment horizontal="center" vertical="center"/>
    </xf>
    <xf numFmtId="43" fontId="6" fillId="0" borderId="22" xfId="1" applyFont="1" applyBorder="1" applyAlignment="1">
      <alignment horizontal="center" vertical="center"/>
    </xf>
    <xf numFmtId="43" fontId="6" fillId="0" borderId="22" xfId="0" applyNumberFormat="1" applyFont="1" applyBorder="1" applyAlignment="1">
      <alignment horizontal="center" vertical="center"/>
    </xf>
    <xf numFmtId="2" fontId="16" fillId="0" borderId="22" xfId="0" applyNumberFormat="1" applyFont="1" applyBorder="1" applyAlignment="1">
      <alignment horizontal="center" vertical="center"/>
    </xf>
    <xf numFmtId="43" fontId="6" fillId="0" borderId="4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15" fillId="0" borderId="18" xfId="0" applyNumberFormat="1" applyFont="1" applyBorder="1" applyAlignment="1">
      <alignment horizontal="right" vertical="center"/>
    </xf>
    <xf numFmtId="3" fontId="15" fillId="0" borderId="18" xfId="1" applyNumberFormat="1" applyFont="1" applyBorder="1" applyAlignment="1">
      <alignment horizontal="right" vertical="center"/>
    </xf>
    <xf numFmtId="43" fontId="12" fillId="0" borderId="18" xfId="1" applyFont="1" applyBorder="1" applyAlignment="1">
      <alignment horizontal="right" vertical="center"/>
    </xf>
    <xf numFmtId="164" fontId="12" fillId="0" borderId="18" xfId="1" applyNumberFormat="1" applyFont="1" applyBorder="1" applyAlignment="1">
      <alignment horizontal="right" vertical="center"/>
    </xf>
    <xf numFmtId="43" fontId="12" fillId="2" borderId="18" xfId="1" applyFont="1" applyFill="1" applyBorder="1" applyAlignment="1">
      <alignment horizontal="right" vertical="center"/>
    </xf>
    <xf numFmtId="165" fontId="15" fillId="2" borderId="18" xfId="0" applyNumberFormat="1" applyFont="1" applyFill="1" applyBorder="1" applyAlignment="1">
      <alignment horizontal="right" vertical="center"/>
    </xf>
    <xf numFmtId="43" fontId="1" fillId="0" borderId="18" xfId="1" applyFont="1" applyBorder="1" applyAlignment="1">
      <alignment horizontal="right" vertical="center"/>
    </xf>
    <xf numFmtId="3" fontId="15" fillId="2" borderId="18" xfId="0" applyNumberFormat="1" applyFont="1" applyFill="1" applyBorder="1" applyAlignment="1">
      <alignment horizontal="right" vertical="center"/>
    </xf>
    <xf numFmtId="165" fontId="45" fillId="2" borderId="18" xfId="0" applyNumberFormat="1" applyFont="1" applyFill="1" applyBorder="1" applyAlignment="1">
      <alignment horizontal="right" vertical="center"/>
    </xf>
    <xf numFmtId="43" fontId="12" fillId="0" borderId="18" xfId="0" applyNumberFormat="1" applyFont="1" applyBorder="1" applyAlignment="1">
      <alignment horizontal="right" vertical="center"/>
    </xf>
    <xf numFmtId="2" fontId="12" fillId="0" borderId="18" xfId="0" applyNumberFormat="1" applyFont="1" applyBorder="1" applyAlignment="1">
      <alignment horizontal="right" vertical="center"/>
    </xf>
    <xf numFmtId="43" fontId="1" fillId="0" borderId="23" xfId="1" applyFont="1" applyBorder="1" applyAlignment="1">
      <alignment horizontal="right" vertical="center"/>
    </xf>
    <xf numFmtId="3" fontId="15" fillId="0" borderId="13" xfId="1" applyNumberFormat="1" applyFont="1" applyBorder="1" applyAlignment="1">
      <alignment horizontal="right" vertical="center"/>
    </xf>
    <xf numFmtId="3" fontId="15" fillId="2" borderId="13" xfId="0" applyNumberFormat="1" applyFont="1" applyFill="1" applyBorder="1" applyAlignment="1">
      <alignment horizontal="right" vertical="center"/>
    </xf>
    <xf numFmtId="165" fontId="45" fillId="2" borderId="13" xfId="0" applyNumberFormat="1" applyFont="1" applyFill="1" applyBorder="1" applyAlignment="1">
      <alignment horizontal="right" vertical="center"/>
    </xf>
    <xf numFmtId="0" fontId="45" fillId="0" borderId="13" xfId="0" applyFont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5" fillId="0" borderId="13" xfId="0" applyFont="1" applyBorder="1" applyAlignment="1">
      <alignment horizontal="right"/>
    </xf>
    <xf numFmtId="0" fontId="45" fillId="0" borderId="13" xfId="0" applyFont="1" applyBorder="1" applyAlignment="1">
      <alignment horizontal="right"/>
    </xf>
    <xf numFmtId="3" fontId="45" fillId="0" borderId="13" xfId="0" applyNumberFormat="1" applyFont="1" applyFill="1" applyBorder="1" applyAlignment="1">
      <alignment horizontal="right" vertical="center"/>
    </xf>
    <xf numFmtId="165" fontId="15" fillId="2" borderId="13" xfId="0" applyNumberFormat="1" applyFont="1" applyFill="1" applyBorder="1" applyAlignment="1">
      <alignment horizontal="right" vertical="center"/>
    </xf>
    <xf numFmtId="3" fontId="45" fillId="0" borderId="13" xfId="0" applyNumberFormat="1" applyFont="1" applyBorder="1" applyAlignment="1">
      <alignment horizontal="right"/>
    </xf>
    <xf numFmtId="0" fontId="45" fillId="2" borderId="13" xfId="0" applyFont="1" applyFill="1" applyBorder="1" applyAlignment="1">
      <alignment horizontal="right" vertical="center"/>
    </xf>
    <xf numFmtId="3" fontId="15" fillId="0" borderId="33" xfId="0" applyNumberFormat="1" applyFont="1" applyBorder="1" applyAlignment="1">
      <alignment horizontal="right"/>
    </xf>
    <xf numFmtId="43" fontId="12" fillId="0" borderId="33" xfId="1" applyFont="1" applyBorder="1" applyAlignment="1">
      <alignment horizontal="right" vertical="center"/>
    </xf>
    <xf numFmtId="164" fontId="12" fillId="0" borderId="33" xfId="1" applyNumberFormat="1" applyFont="1" applyBorder="1" applyAlignment="1">
      <alignment horizontal="right" vertical="center"/>
    </xf>
    <xf numFmtId="43" fontId="12" fillId="2" borderId="33" xfId="1" applyFont="1" applyFill="1" applyBorder="1" applyAlignment="1">
      <alignment horizontal="right" vertical="center"/>
    </xf>
    <xf numFmtId="43" fontId="1" fillId="0" borderId="33" xfId="1" applyFont="1" applyBorder="1" applyAlignment="1">
      <alignment horizontal="right" vertical="center"/>
    </xf>
    <xf numFmtId="0" fontId="45" fillId="0" borderId="33" xfId="0" applyFont="1" applyBorder="1" applyAlignment="1">
      <alignment horizontal="right"/>
    </xf>
    <xf numFmtId="43" fontId="12" fillId="0" borderId="33" xfId="0" applyNumberFormat="1" applyFont="1" applyBorder="1" applyAlignment="1">
      <alignment horizontal="right" vertical="center"/>
    </xf>
    <xf numFmtId="2" fontId="12" fillId="0" borderId="33" xfId="0" applyNumberFormat="1" applyFont="1" applyBorder="1" applyAlignment="1">
      <alignment horizontal="right" vertical="center"/>
    </xf>
    <xf numFmtId="43" fontId="1" fillId="0" borderId="34" xfId="1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4" borderId="10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03" xfId="0" applyFont="1" applyFill="1" applyBorder="1" applyAlignment="1">
      <alignment horizontal="center" vertical="center" wrapText="1"/>
    </xf>
    <xf numFmtId="0" fontId="4" fillId="0" borderId="18" xfId="0" applyFont="1" applyBorder="1"/>
    <xf numFmtId="165" fontId="53" fillId="0" borderId="18" xfId="1" applyNumberFormat="1" applyFont="1" applyBorder="1" applyAlignment="1">
      <alignment vertical="center"/>
    </xf>
    <xf numFmtId="3" fontId="4" fillId="0" borderId="18" xfId="0" applyNumberFormat="1" applyFont="1" applyBorder="1"/>
    <xf numFmtId="43" fontId="53" fillId="0" borderId="18" xfId="1" applyFont="1" applyBorder="1" applyAlignment="1">
      <alignment vertical="center"/>
    </xf>
    <xf numFmtId="3" fontId="53" fillId="0" borderId="18" xfId="0" applyNumberFormat="1" applyFont="1" applyBorder="1" applyAlignment="1">
      <alignment vertical="center"/>
    </xf>
    <xf numFmtId="164" fontId="53" fillId="0" borderId="18" xfId="1" applyNumberFormat="1" applyFont="1" applyBorder="1" applyAlignment="1">
      <alignment vertical="center"/>
    </xf>
    <xf numFmtId="43" fontId="53" fillId="2" borderId="18" xfId="1" applyFont="1" applyFill="1" applyBorder="1" applyAlignment="1">
      <alignment vertical="center"/>
    </xf>
    <xf numFmtId="165" fontId="4" fillId="0" borderId="18" xfId="1" applyNumberFormat="1" applyFont="1" applyBorder="1" applyAlignment="1">
      <alignment vertical="center"/>
    </xf>
    <xf numFmtId="43" fontId="4" fillId="0" borderId="18" xfId="1" applyFont="1" applyBorder="1" applyAlignment="1">
      <alignment vertical="center"/>
    </xf>
    <xf numFmtId="43" fontId="4" fillId="0" borderId="18" xfId="0" applyNumberFormat="1" applyFont="1" applyBorder="1" applyAlignment="1">
      <alignment vertical="center"/>
    </xf>
    <xf numFmtId="2" fontId="53" fillId="0" borderId="18" xfId="0" applyNumberFormat="1" applyFont="1" applyBorder="1" applyAlignment="1">
      <alignment vertical="center"/>
    </xf>
    <xf numFmtId="3" fontId="53" fillId="0" borderId="18" xfId="0" applyNumberFormat="1" applyFont="1" applyBorder="1" applyAlignment="1">
      <alignment horizontal="center" vertical="center"/>
    </xf>
    <xf numFmtId="43" fontId="4" fillId="0" borderId="23" xfId="1" applyFont="1" applyBorder="1" applyAlignment="1">
      <alignment vertical="center"/>
    </xf>
    <xf numFmtId="0" fontId="4" fillId="0" borderId="13" xfId="0" applyFont="1" applyBorder="1"/>
    <xf numFmtId="165" fontId="53" fillId="0" borderId="13" xfId="1" applyNumberFormat="1" applyFont="1" applyBorder="1" applyAlignment="1">
      <alignment vertical="center"/>
    </xf>
    <xf numFmtId="3" fontId="4" fillId="0" borderId="13" xfId="0" applyNumberFormat="1" applyFont="1" applyBorder="1"/>
    <xf numFmtId="43" fontId="53" fillId="0" borderId="13" xfId="1" applyFont="1" applyBorder="1" applyAlignment="1">
      <alignment vertical="center"/>
    </xf>
    <xf numFmtId="3" fontId="53" fillId="0" borderId="13" xfId="0" applyNumberFormat="1" applyFont="1" applyBorder="1" applyAlignment="1">
      <alignment vertical="center"/>
    </xf>
    <xf numFmtId="164" fontId="53" fillId="0" borderId="13" xfId="1" applyNumberFormat="1" applyFont="1" applyBorder="1" applyAlignment="1">
      <alignment vertical="center"/>
    </xf>
    <xf numFmtId="43" fontId="53" fillId="2" borderId="13" xfId="1" applyFont="1" applyFill="1" applyBorder="1" applyAlignment="1">
      <alignment vertical="center"/>
    </xf>
    <xf numFmtId="165" fontId="4" fillId="0" borderId="13" xfId="1" applyNumberFormat="1" applyFont="1" applyBorder="1" applyAlignment="1">
      <alignment vertical="center"/>
    </xf>
    <xf numFmtId="43" fontId="4" fillId="0" borderId="13" xfId="1" applyFont="1" applyBorder="1" applyAlignment="1">
      <alignment vertical="center"/>
    </xf>
    <xf numFmtId="43" fontId="4" fillId="0" borderId="13" xfId="0" applyNumberFormat="1" applyFont="1" applyBorder="1" applyAlignment="1">
      <alignment vertical="center"/>
    </xf>
    <xf numFmtId="2" fontId="53" fillId="0" borderId="13" xfId="0" applyNumberFormat="1" applyFont="1" applyBorder="1" applyAlignment="1">
      <alignment vertical="center"/>
    </xf>
    <xf numFmtId="3" fontId="53" fillId="0" borderId="13" xfId="0" applyNumberFormat="1" applyFont="1" applyBorder="1" applyAlignment="1">
      <alignment horizontal="center" vertical="center"/>
    </xf>
    <xf numFmtId="43" fontId="4" fillId="0" borderId="15" xfId="1" applyFont="1" applyBorder="1" applyAlignment="1">
      <alignment vertical="center"/>
    </xf>
    <xf numFmtId="0" fontId="53" fillId="0" borderId="13" xfId="0" applyFont="1" applyBorder="1"/>
    <xf numFmtId="165" fontId="2" fillId="0" borderId="13" xfId="1" applyNumberFormat="1" applyFont="1" applyBorder="1" applyAlignment="1">
      <alignment vertical="center"/>
    </xf>
    <xf numFmtId="3" fontId="53" fillId="0" borderId="13" xfId="0" applyNumberFormat="1" applyFont="1" applyBorder="1"/>
    <xf numFmtId="3" fontId="2" fillId="0" borderId="13" xfId="0" applyNumberFormat="1" applyFont="1" applyBorder="1" applyAlignment="1">
      <alignment vertical="center"/>
    </xf>
    <xf numFmtId="43" fontId="53" fillId="0" borderId="13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horizontal="center" vertical="center"/>
    </xf>
    <xf numFmtId="0" fontId="53" fillId="0" borderId="9" xfId="0" applyFont="1" applyBorder="1"/>
    <xf numFmtId="165" fontId="53" fillId="0" borderId="9" xfId="1" applyNumberFormat="1" applyFont="1" applyBorder="1" applyAlignment="1">
      <alignment vertical="center"/>
    </xf>
    <xf numFmtId="3" fontId="53" fillId="0" borderId="9" xfId="0" applyNumberFormat="1" applyFont="1" applyFill="1" applyBorder="1"/>
    <xf numFmtId="43" fontId="53" fillId="0" borderId="9" xfId="1" applyFont="1" applyBorder="1" applyAlignment="1">
      <alignment vertical="center"/>
    </xf>
    <xf numFmtId="0" fontId="53" fillId="0" borderId="9" xfId="0" applyFont="1" applyBorder="1" applyAlignment="1">
      <alignment vertical="center"/>
    </xf>
    <xf numFmtId="164" fontId="53" fillId="0" borderId="9" xfId="1" applyNumberFormat="1" applyFont="1" applyBorder="1" applyAlignment="1">
      <alignment vertical="center"/>
    </xf>
    <xf numFmtId="3" fontId="53" fillId="0" borderId="9" xfId="0" applyNumberFormat="1" applyFont="1" applyBorder="1" applyAlignment="1">
      <alignment vertical="center"/>
    </xf>
    <xf numFmtId="43" fontId="53" fillId="2" borderId="9" xfId="1" applyFont="1" applyFill="1" applyBorder="1" applyAlignment="1">
      <alignment vertical="center"/>
    </xf>
    <xf numFmtId="37" fontId="53" fillId="2" borderId="9" xfId="1" applyNumberFormat="1" applyFont="1" applyFill="1" applyBorder="1" applyAlignment="1">
      <alignment vertical="center"/>
    </xf>
    <xf numFmtId="3" fontId="53" fillId="2" borderId="9" xfId="1" applyNumberFormat="1" applyFont="1" applyFill="1" applyBorder="1" applyAlignment="1">
      <alignment vertical="center"/>
    </xf>
    <xf numFmtId="43" fontId="53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2" fontId="53" fillId="0" borderId="9" xfId="0" applyNumberFormat="1" applyFont="1" applyBorder="1" applyAlignment="1">
      <alignment vertical="center"/>
    </xf>
    <xf numFmtId="3" fontId="53" fillId="0" borderId="9" xfId="0" applyNumberFormat="1" applyFont="1" applyBorder="1" applyAlignment="1">
      <alignment horizontal="center" vertical="center"/>
    </xf>
    <xf numFmtId="43" fontId="4" fillId="0" borderId="11" xfId="1" applyFont="1" applyBorder="1" applyAlignment="1">
      <alignment vertical="center"/>
    </xf>
    <xf numFmtId="0" fontId="4" fillId="0" borderId="105" xfId="0" applyFont="1" applyBorder="1"/>
    <xf numFmtId="165" fontId="53" fillId="0" borderId="105" xfId="1" applyNumberFormat="1" applyFont="1" applyBorder="1" applyAlignment="1">
      <alignment vertical="center"/>
    </xf>
    <xf numFmtId="3" fontId="4" fillId="0" borderId="105" xfId="0" applyNumberFormat="1" applyFont="1" applyBorder="1"/>
    <xf numFmtId="43" fontId="53" fillId="0" borderId="105" xfId="1" applyFont="1" applyBorder="1" applyAlignment="1">
      <alignment vertical="center"/>
    </xf>
    <xf numFmtId="3" fontId="53" fillId="0" borderId="105" xfId="0" applyNumberFormat="1" applyFont="1" applyBorder="1" applyAlignment="1">
      <alignment vertical="center"/>
    </xf>
    <xf numFmtId="164" fontId="53" fillId="0" borderId="105" xfId="1" applyNumberFormat="1" applyFont="1" applyBorder="1" applyAlignment="1">
      <alignment vertical="center"/>
    </xf>
    <xf numFmtId="43" fontId="53" fillId="2" borderId="105" xfId="1" applyFont="1" applyFill="1" applyBorder="1" applyAlignment="1">
      <alignment vertical="center"/>
    </xf>
    <xf numFmtId="165" fontId="4" fillId="0" borderId="105" xfId="1" applyNumberFormat="1" applyFont="1" applyBorder="1" applyAlignment="1">
      <alignment vertical="center"/>
    </xf>
    <xf numFmtId="43" fontId="4" fillId="0" borderId="105" xfId="1" applyFont="1" applyBorder="1" applyAlignment="1">
      <alignment vertical="center"/>
    </xf>
    <xf numFmtId="43" fontId="4" fillId="0" borderId="105" xfId="0" applyNumberFormat="1" applyFont="1" applyBorder="1" applyAlignment="1">
      <alignment vertical="center"/>
    </xf>
    <xf numFmtId="2" fontId="53" fillId="0" borderId="105" xfId="0" applyNumberFormat="1" applyFont="1" applyBorder="1" applyAlignment="1">
      <alignment vertical="center"/>
    </xf>
    <xf numFmtId="3" fontId="53" fillId="0" borderId="105" xfId="0" applyNumberFormat="1" applyFont="1" applyBorder="1" applyAlignment="1">
      <alignment horizontal="center" vertical="center"/>
    </xf>
    <xf numFmtId="43" fontId="4" fillId="0" borderId="106" xfId="1" applyFont="1" applyBorder="1" applyAlignment="1">
      <alignment vertical="center"/>
    </xf>
    <xf numFmtId="165" fontId="54" fillId="0" borderId="13" xfId="1" applyNumberFormat="1" applyFont="1" applyBorder="1" applyAlignment="1">
      <alignment vertical="center"/>
    </xf>
    <xf numFmtId="3" fontId="54" fillId="0" borderId="13" xfId="0" applyNumberFormat="1" applyFont="1" applyBorder="1" applyAlignment="1">
      <alignment vertical="center"/>
    </xf>
    <xf numFmtId="3" fontId="5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37" fontId="53" fillId="2" borderId="13" xfId="1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vertical="center"/>
    </xf>
    <xf numFmtId="3" fontId="53" fillId="0" borderId="9" xfId="1" applyNumberFormat="1" applyFont="1" applyBorder="1" applyAlignment="1">
      <alignment vertical="center"/>
    </xf>
    <xf numFmtId="43" fontId="4" fillId="0" borderId="9" xfId="1" applyFont="1" applyBorder="1" applyAlignment="1">
      <alignment vertical="center"/>
    </xf>
    <xf numFmtId="43" fontId="4" fillId="0" borderId="9" xfId="0" applyNumberFormat="1" applyFont="1" applyBorder="1" applyAlignment="1">
      <alignment vertical="center"/>
    </xf>
    <xf numFmtId="0" fontId="4" fillId="0" borderId="105" xfId="0" applyFont="1" applyBorder="1" applyAlignment="1">
      <alignment wrapText="1"/>
    </xf>
    <xf numFmtId="165" fontId="55" fillId="0" borderId="13" xfId="1" applyNumberFormat="1" applyFont="1" applyBorder="1" applyAlignment="1">
      <alignment vertical="center"/>
    </xf>
    <xf numFmtId="3" fontId="55" fillId="0" borderId="13" xfId="0" applyNumberFormat="1" applyFont="1" applyBorder="1" applyAlignment="1">
      <alignment vertical="center"/>
    </xf>
    <xf numFmtId="3" fontId="55" fillId="0" borderId="13" xfId="0" applyNumberFormat="1" applyFont="1" applyBorder="1" applyAlignment="1">
      <alignment horizontal="center" vertical="center"/>
    </xf>
    <xf numFmtId="3" fontId="4" fillId="0" borderId="13" xfId="0" applyNumberFormat="1" applyFont="1" applyFill="1" applyBorder="1"/>
    <xf numFmtId="3" fontId="53" fillId="0" borderId="13" xfId="1" applyNumberFormat="1" applyFont="1" applyBorder="1" applyAlignment="1">
      <alignment vertical="center"/>
    </xf>
    <xf numFmtId="165" fontId="4" fillId="0" borderId="13" xfId="0" applyNumberFormat="1" applyFont="1" applyBorder="1" applyAlignment="1">
      <alignment vertical="center"/>
    </xf>
    <xf numFmtId="3" fontId="4" fillId="0" borderId="13" xfId="1" applyNumberFormat="1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0" borderId="108" xfId="0" applyFont="1" applyBorder="1"/>
    <xf numFmtId="0" fontId="4" fillId="0" borderId="108" xfId="0" applyFont="1" applyBorder="1" applyAlignment="1">
      <alignment vertical="center"/>
    </xf>
    <xf numFmtId="3" fontId="4" fillId="0" borderId="108" xfId="1" applyNumberFormat="1" applyFont="1" applyBorder="1" applyAlignment="1">
      <alignment vertical="center"/>
    </xf>
    <xf numFmtId="43" fontId="53" fillId="0" borderId="108" xfId="1" applyFont="1" applyBorder="1" applyAlignment="1">
      <alignment vertical="center"/>
    </xf>
    <xf numFmtId="164" fontId="53" fillId="0" borderId="108" xfId="1" applyNumberFormat="1" applyFont="1" applyBorder="1" applyAlignment="1">
      <alignment vertical="center"/>
    </xf>
    <xf numFmtId="3" fontId="4" fillId="0" borderId="108" xfId="0" applyNumberFormat="1" applyFont="1" applyBorder="1" applyAlignment="1">
      <alignment vertical="center"/>
    </xf>
    <xf numFmtId="43" fontId="53" fillId="2" borderId="108" xfId="1" applyFont="1" applyFill="1" applyBorder="1" applyAlignment="1">
      <alignment vertical="center"/>
    </xf>
    <xf numFmtId="0" fontId="4" fillId="2" borderId="108" xfId="0" applyFont="1" applyFill="1" applyBorder="1" applyAlignment="1">
      <alignment vertical="center"/>
    </xf>
    <xf numFmtId="43" fontId="4" fillId="0" borderId="108" xfId="1" applyFont="1" applyBorder="1" applyAlignment="1">
      <alignment vertical="center"/>
    </xf>
    <xf numFmtId="43" fontId="4" fillId="0" borderId="108" xfId="0" applyNumberFormat="1" applyFont="1" applyBorder="1" applyAlignment="1">
      <alignment vertical="center"/>
    </xf>
    <xf numFmtId="2" fontId="53" fillId="0" borderId="108" xfId="0" applyNumberFormat="1" applyFont="1" applyBorder="1" applyAlignment="1">
      <alignment vertical="center"/>
    </xf>
    <xf numFmtId="43" fontId="4" fillId="0" borderId="109" xfId="1" applyFont="1" applyBorder="1" applyAlignment="1">
      <alignment vertical="center"/>
    </xf>
    <xf numFmtId="0" fontId="4" fillId="0" borderId="108" xfId="0" applyFont="1" applyBorder="1" applyAlignment="1">
      <alignment wrapText="1"/>
    </xf>
    <xf numFmtId="164" fontId="53" fillId="0" borderId="110" xfId="1" applyNumberFormat="1" applyFont="1" applyBorder="1" applyAlignment="1">
      <alignment vertical="center"/>
    </xf>
    <xf numFmtId="0" fontId="53" fillId="0" borderId="105" xfId="0" applyFont="1" applyBorder="1"/>
    <xf numFmtId="3" fontId="53" fillId="0" borderId="105" xfId="0" applyNumberFormat="1" applyFont="1" applyBorder="1"/>
    <xf numFmtId="43" fontId="53" fillId="0" borderId="105" xfId="0" applyNumberFormat="1" applyFont="1" applyBorder="1" applyAlignment="1">
      <alignment vertical="center"/>
    </xf>
    <xf numFmtId="43" fontId="53" fillId="0" borderId="106" xfId="1" applyFont="1" applyBorder="1" applyAlignment="1">
      <alignment vertical="center"/>
    </xf>
    <xf numFmtId="43" fontId="53" fillId="0" borderId="15" xfId="1" applyFont="1" applyBorder="1" applyAlignment="1">
      <alignment vertical="center"/>
    </xf>
    <xf numFmtId="0" fontId="53" fillId="0" borderId="13" xfId="0" applyFont="1" applyBorder="1" applyAlignment="1">
      <alignment vertical="center"/>
    </xf>
    <xf numFmtId="0" fontId="53" fillId="0" borderId="13" xfId="0" applyFont="1" applyBorder="1" applyAlignment="1">
      <alignment horizontal="center" vertical="center"/>
    </xf>
    <xf numFmtId="43" fontId="53" fillId="0" borderId="11" xfId="1" applyFont="1" applyBorder="1" applyAlignment="1">
      <alignment vertical="center"/>
    </xf>
    <xf numFmtId="164" fontId="2" fillId="0" borderId="105" xfId="1" applyNumberFormat="1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3" fontId="4" fillId="0" borderId="9" xfId="1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" fontId="4" fillId="0" borderId="13" xfId="1" applyNumberFormat="1" applyFont="1" applyBorder="1" applyAlignment="1">
      <alignment vertical="center"/>
    </xf>
    <xf numFmtId="1" fontId="54" fillId="0" borderId="13" xfId="0" applyNumberFormat="1" applyFont="1" applyBorder="1" applyAlignment="1">
      <alignment vertical="center"/>
    </xf>
    <xf numFmtId="0" fontId="4" fillId="2" borderId="13" xfId="0" applyFont="1" applyFill="1" applyBorder="1"/>
    <xf numFmtId="3" fontId="4" fillId="2" borderId="13" xfId="0" applyNumberFormat="1" applyFont="1" applyFill="1" applyBorder="1"/>
    <xf numFmtId="3" fontId="54" fillId="2" borderId="13" xfId="0" applyNumberFormat="1" applyFont="1" applyFill="1" applyBorder="1" applyAlignment="1">
      <alignment vertical="center"/>
    </xf>
    <xf numFmtId="165" fontId="54" fillId="2" borderId="13" xfId="1" applyNumberFormat="1" applyFont="1" applyFill="1" applyBorder="1" applyAlignment="1">
      <alignment vertical="center"/>
    </xf>
    <xf numFmtId="164" fontId="54" fillId="2" borderId="13" xfId="1" applyNumberFormat="1" applyFont="1" applyFill="1" applyBorder="1" applyAlignment="1">
      <alignment vertical="center"/>
    </xf>
    <xf numFmtId="3" fontId="54" fillId="2" borderId="13" xfId="0" applyNumberFormat="1" applyFont="1" applyFill="1" applyBorder="1" applyAlignment="1">
      <alignment horizontal="center" vertical="center"/>
    </xf>
    <xf numFmtId="164" fontId="54" fillId="0" borderId="13" xfId="1" applyNumberFormat="1" applyFont="1" applyBorder="1" applyAlignment="1">
      <alignment vertical="center"/>
    </xf>
    <xf numFmtId="3" fontId="53" fillId="0" borderId="108" xfId="1" applyNumberFormat="1" applyFont="1" applyBorder="1" applyAlignment="1">
      <alignment vertical="center"/>
    </xf>
    <xf numFmtId="165" fontId="53" fillId="0" borderId="108" xfId="1" applyNumberFormat="1" applyFont="1" applyBorder="1" applyAlignment="1">
      <alignment vertical="center"/>
    </xf>
    <xf numFmtId="37" fontId="53" fillId="2" borderId="108" xfId="1" applyNumberFormat="1" applyFont="1" applyFill="1" applyBorder="1" applyAlignment="1">
      <alignment vertical="center"/>
    </xf>
    <xf numFmtId="1" fontId="53" fillId="2" borderId="13" xfId="1" applyNumberFormat="1" applyFont="1" applyFill="1" applyBorder="1" applyAlignment="1">
      <alignment vertical="center"/>
    </xf>
    <xf numFmtId="1" fontId="4" fillId="0" borderId="13" xfId="0" applyNumberFormat="1" applyFont="1" applyBorder="1" applyAlignment="1">
      <alignment vertical="center"/>
    </xf>
    <xf numFmtId="43" fontId="4" fillId="0" borderId="110" xfId="1" applyFont="1" applyBorder="1" applyAlignment="1">
      <alignment vertical="center"/>
    </xf>
    <xf numFmtId="0" fontId="4" fillId="0" borderId="108" xfId="0" applyFont="1" applyBorder="1" applyAlignment="1">
      <alignment horizontal="center" vertical="center"/>
    </xf>
    <xf numFmtId="3" fontId="4" fillId="0" borderId="105" xfId="0" applyNumberFormat="1" applyFont="1" applyFill="1" applyBorder="1"/>
    <xf numFmtId="37" fontId="53" fillId="0" borderId="13" xfId="1" applyNumberFormat="1" applyFont="1" applyBorder="1" applyAlignment="1">
      <alignment vertical="center"/>
    </xf>
    <xf numFmtId="0" fontId="53" fillId="2" borderId="13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165" fontId="3" fillId="0" borderId="9" xfId="0" applyNumberFormat="1" applyFont="1" applyBorder="1"/>
    <xf numFmtId="3" fontId="3" fillId="0" borderId="9" xfId="0" applyNumberFormat="1" applyFont="1" applyBorder="1"/>
    <xf numFmtId="3" fontId="53" fillId="0" borderId="9" xfId="0" applyNumberFormat="1" applyFont="1" applyBorder="1"/>
    <xf numFmtId="0" fontId="4" fillId="0" borderId="13" xfId="0" applyFont="1" applyFill="1" applyBorder="1"/>
    <xf numFmtId="0" fontId="53" fillId="2" borderId="9" xfId="0" applyFont="1" applyFill="1" applyBorder="1" applyAlignment="1">
      <alignment vertical="center"/>
    </xf>
    <xf numFmtId="0" fontId="53" fillId="0" borderId="9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165" fontId="13" fillId="0" borderId="22" xfId="0" applyNumberFormat="1" applyFont="1" applyBorder="1" applyAlignment="1">
      <alignment horizontal="left" vertical="center"/>
    </xf>
    <xf numFmtId="3" fontId="13" fillId="0" borderId="22" xfId="0" applyNumberFormat="1" applyFont="1" applyBorder="1" applyAlignment="1">
      <alignment horizontal="left" vertical="center"/>
    </xf>
    <xf numFmtId="43" fontId="8" fillId="0" borderId="22" xfId="1" applyFont="1" applyBorder="1" applyAlignment="1">
      <alignment horizontal="left" vertical="center"/>
    </xf>
    <xf numFmtId="164" fontId="8" fillId="0" borderId="22" xfId="1" applyNumberFormat="1" applyFont="1" applyBorder="1" applyAlignment="1">
      <alignment horizontal="left" vertical="center"/>
    </xf>
    <xf numFmtId="43" fontId="8" fillId="2" borderId="22" xfId="1" applyFont="1" applyFill="1" applyBorder="1" applyAlignment="1">
      <alignment horizontal="left" vertical="center"/>
    </xf>
    <xf numFmtId="43" fontId="8" fillId="0" borderId="22" xfId="0" applyNumberFormat="1" applyFont="1" applyBorder="1" applyAlignment="1">
      <alignment horizontal="left" vertical="center"/>
    </xf>
    <xf numFmtId="2" fontId="8" fillId="0" borderId="22" xfId="0" applyNumberFormat="1" applyFont="1" applyBorder="1" applyAlignment="1">
      <alignment horizontal="left" vertical="center"/>
    </xf>
    <xf numFmtId="43" fontId="8" fillId="0" borderId="40" xfId="1" applyFont="1" applyBorder="1" applyAlignment="1">
      <alignment horizontal="left" vertical="center"/>
    </xf>
    <xf numFmtId="2" fontId="3" fillId="4" borderId="34" xfId="0" applyNumberFormat="1" applyFont="1" applyFill="1" applyBorder="1" applyAlignment="1">
      <alignment horizontal="center" vertical="center" wrapText="1"/>
    </xf>
    <xf numFmtId="2" fontId="56" fillId="0" borderId="13" xfId="0" applyNumberFormat="1" applyFont="1" applyBorder="1"/>
    <xf numFmtId="2" fontId="56" fillId="0" borderId="15" xfId="0" applyNumberFormat="1" applyFont="1" applyBorder="1"/>
    <xf numFmtId="2" fontId="0" fillId="0" borderId="0" xfId="0" applyNumberFormat="1" applyFont="1"/>
    <xf numFmtId="0" fontId="15" fillId="0" borderId="18" xfId="0" applyNumberFormat="1" applyFont="1" applyBorder="1"/>
    <xf numFmtId="2" fontId="15" fillId="0" borderId="18" xfId="0" applyNumberFormat="1" applyFont="1" applyBorder="1"/>
    <xf numFmtId="2" fontId="15" fillId="0" borderId="23" xfId="0" applyNumberFormat="1" applyFont="1" applyBorder="1"/>
    <xf numFmtId="0" fontId="15" fillId="0" borderId="13" xfId="0" applyNumberFormat="1" applyFont="1" applyBorder="1"/>
    <xf numFmtId="0" fontId="13" fillId="0" borderId="0" xfId="0" applyNumberFormat="1" applyFont="1"/>
    <xf numFmtId="43" fontId="0" fillId="0" borderId="0" xfId="1" applyFont="1" applyBorder="1" applyAlignment="1">
      <alignment vertical="center"/>
    </xf>
    <xf numFmtId="3" fontId="15" fillId="2" borderId="18" xfId="0" applyNumberFormat="1" applyFont="1" applyFill="1" applyBorder="1"/>
    <xf numFmtId="3" fontId="15" fillId="0" borderId="18" xfId="0" applyNumberFormat="1" applyFont="1" applyBorder="1"/>
    <xf numFmtId="3" fontId="15" fillId="2" borderId="13" xfId="0" applyNumberFormat="1" applyFont="1" applyFill="1" applyBorder="1"/>
    <xf numFmtId="3" fontId="15" fillId="2" borderId="9" xfId="0" applyNumberFormat="1" applyFont="1" applyFill="1" applyBorder="1"/>
    <xf numFmtId="0" fontId="15" fillId="0" borderId="9" xfId="0" applyNumberFormat="1" applyFont="1" applyBorder="1"/>
    <xf numFmtId="3" fontId="13" fillId="0" borderId="22" xfId="1" applyNumberFormat="1" applyFont="1" applyBorder="1"/>
    <xf numFmtId="2" fontId="13" fillId="0" borderId="22" xfId="0" applyNumberFormat="1" applyFont="1" applyBorder="1"/>
    <xf numFmtId="0" fontId="13" fillId="0" borderId="22" xfId="0" applyNumberFormat="1" applyFont="1" applyBorder="1"/>
    <xf numFmtId="2" fontId="13" fillId="0" borderId="40" xfId="0" applyNumberFormat="1" applyFont="1" applyBorder="1"/>
    <xf numFmtId="3" fontId="15" fillId="0" borderId="22" xfId="0" applyNumberFormat="1" applyFont="1" applyBorder="1"/>
    <xf numFmtId="3" fontId="13" fillId="2" borderId="22" xfId="0" applyNumberFormat="1" applyFont="1" applyFill="1" applyBorder="1"/>
    <xf numFmtId="0" fontId="45" fillId="0" borderId="37" xfId="4" applyNumberFormat="1" applyFont="1" applyFill="1" applyBorder="1"/>
    <xf numFmtId="0" fontId="45" fillId="0" borderId="20" xfId="4" applyNumberFormat="1" applyFont="1" applyFill="1" applyBorder="1"/>
    <xf numFmtId="0" fontId="45" fillId="0" borderId="8" xfId="4" applyNumberFormat="1" applyFont="1" applyFill="1" applyBorder="1"/>
    <xf numFmtId="0" fontId="59" fillId="0" borderId="112" xfId="0" applyFont="1" applyBorder="1"/>
    <xf numFmtId="0" fontId="59" fillId="0" borderId="116" xfId="0" applyFont="1" applyBorder="1"/>
    <xf numFmtId="3" fontId="3" fillId="4" borderId="51" xfId="0" applyNumberFormat="1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59" fillId="0" borderId="118" xfId="0" applyNumberFormat="1" applyFont="1" applyBorder="1"/>
    <xf numFmtId="0" fontId="60" fillId="0" borderId="24" xfId="4" applyNumberFormat="1" applyFont="1" applyBorder="1"/>
    <xf numFmtId="3" fontId="60" fillId="0" borderId="24" xfId="4" applyNumberFormat="1" applyFont="1" applyBorder="1"/>
    <xf numFmtId="2" fontId="60" fillId="0" borderId="24" xfId="4" applyNumberFormat="1" applyFont="1" applyBorder="1"/>
    <xf numFmtId="3" fontId="61" fillId="0" borderId="24" xfId="4" applyNumberFormat="1" applyFont="1" applyBorder="1"/>
    <xf numFmtId="2" fontId="61" fillId="0" borderId="24" xfId="4" applyNumberFormat="1" applyFont="1" applyBorder="1"/>
    <xf numFmtId="3" fontId="61" fillId="0" borderId="24" xfId="4" applyNumberFormat="1" applyFont="1" applyBorder="1" applyAlignment="1">
      <alignment horizontal="right"/>
    </xf>
    <xf numFmtId="2" fontId="61" fillId="0" borderId="24" xfId="4" applyNumberFormat="1" applyFont="1" applyBorder="1" applyAlignment="1">
      <alignment horizontal="right"/>
    </xf>
    <xf numFmtId="3" fontId="15" fillId="0" borderId="24" xfId="0" applyNumberFormat="1" applyFont="1" applyBorder="1"/>
    <xf numFmtId="2" fontId="15" fillId="0" borderId="24" xfId="0" applyNumberFormat="1" applyFont="1" applyBorder="1"/>
    <xf numFmtId="2" fontId="15" fillId="0" borderId="35" xfId="0" applyNumberFormat="1" applyFont="1" applyBorder="1"/>
    <xf numFmtId="0" fontId="59" fillId="0" borderId="62" xfId="0" applyNumberFormat="1" applyFont="1" applyBorder="1"/>
    <xf numFmtId="0" fontId="61" fillId="0" borderId="13" xfId="4" applyNumberFormat="1" applyFont="1" applyBorder="1"/>
    <xf numFmtId="3" fontId="61" fillId="0" borderId="13" xfId="4" applyNumberFormat="1" applyFont="1" applyBorder="1"/>
    <xf numFmtId="2" fontId="60" fillId="0" borderId="13" xfId="4" applyNumberFormat="1" applyFont="1" applyBorder="1"/>
    <xf numFmtId="3" fontId="60" fillId="0" borderId="13" xfId="4" applyNumberFormat="1" applyFont="1" applyBorder="1"/>
    <xf numFmtId="2" fontId="61" fillId="0" borderId="13" xfId="4" applyNumberFormat="1" applyFont="1" applyBorder="1"/>
    <xf numFmtId="3" fontId="61" fillId="0" borderId="13" xfId="4" applyNumberFormat="1" applyFont="1" applyBorder="1" applyAlignment="1">
      <alignment horizontal="right"/>
    </xf>
    <xf numFmtId="2" fontId="61" fillId="0" borderId="13" xfId="4" applyNumberFormat="1" applyFont="1" applyBorder="1" applyAlignment="1">
      <alignment horizontal="right"/>
    </xf>
    <xf numFmtId="0" fontId="60" fillId="0" borderId="13" xfId="4" applyNumberFormat="1" applyFont="1" applyBorder="1"/>
    <xf numFmtId="0" fontId="59" fillId="0" borderId="119" xfId="0" applyNumberFormat="1" applyFont="1" applyBorder="1"/>
    <xf numFmtId="0" fontId="61" fillId="0" borderId="9" xfId="4" applyNumberFormat="1" applyFont="1" applyBorder="1"/>
    <xf numFmtId="3" fontId="61" fillId="0" borderId="9" xfId="4" applyNumberFormat="1" applyFont="1" applyBorder="1"/>
    <xf numFmtId="2" fontId="60" fillId="0" borderId="9" xfId="4" applyNumberFormat="1" applyFont="1" applyBorder="1"/>
    <xf numFmtId="3" fontId="60" fillId="0" borderId="9" xfId="4" applyNumberFormat="1" applyFont="1" applyBorder="1"/>
    <xf numFmtId="2" fontId="61" fillId="0" borderId="9" xfId="4" applyNumberFormat="1" applyFont="1" applyBorder="1"/>
    <xf numFmtId="3" fontId="61" fillId="0" borderId="9" xfId="4" applyNumberFormat="1" applyFont="1" applyBorder="1" applyAlignment="1">
      <alignment horizontal="right"/>
    </xf>
    <xf numFmtId="2" fontId="61" fillId="0" borderId="9" xfId="4" applyNumberFormat="1" applyFont="1" applyBorder="1" applyAlignment="1">
      <alignment horizontal="right"/>
    </xf>
    <xf numFmtId="0" fontId="59" fillId="0" borderId="118" xfId="0" applyFont="1" applyBorder="1"/>
    <xf numFmtId="0" fontId="60" fillId="0" borderId="78" xfId="4" applyNumberFormat="1" applyFont="1" applyBorder="1"/>
    <xf numFmtId="3" fontId="60" fillId="0" borderId="78" xfId="4" applyNumberFormat="1" applyFont="1" applyBorder="1"/>
    <xf numFmtId="2" fontId="60" fillId="0" borderId="78" xfId="4" applyNumberFormat="1" applyFont="1" applyBorder="1"/>
    <xf numFmtId="3" fontId="61" fillId="0" borderId="78" xfId="4" applyNumberFormat="1" applyFont="1" applyBorder="1"/>
    <xf numFmtId="2" fontId="61" fillId="0" borderId="78" xfId="4" applyNumberFormat="1" applyFont="1" applyBorder="1"/>
    <xf numFmtId="3" fontId="61" fillId="0" borderId="78" xfId="4" applyNumberFormat="1" applyFont="1" applyBorder="1" applyAlignment="1">
      <alignment horizontal="right"/>
    </xf>
    <xf numFmtId="2" fontId="61" fillId="0" borderId="78" xfId="4" applyNumberFormat="1" applyFont="1" applyBorder="1" applyAlignment="1">
      <alignment horizontal="right"/>
    </xf>
    <xf numFmtId="2" fontId="61" fillId="0" borderId="79" xfId="4" applyNumberFormat="1" applyFont="1" applyBorder="1" applyAlignment="1">
      <alignment horizontal="right"/>
    </xf>
    <xf numFmtId="0" fontId="59" fillId="0" borderId="62" xfId="0" applyFont="1" applyBorder="1"/>
    <xf numFmtId="2" fontId="61" fillId="0" borderId="15" xfId="4" applyNumberFormat="1" applyFont="1" applyBorder="1" applyAlignment="1">
      <alignment horizontal="right"/>
    </xf>
    <xf numFmtId="0" fontId="59" fillId="0" borderId="119" xfId="0" applyFont="1" applyBorder="1"/>
    <xf numFmtId="0" fontId="60" fillId="0" borderId="81" xfId="4" applyNumberFormat="1" applyFont="1" applyBorder="1"/>
    <xf numFmtId="3" fontId="60" fillId="0" borderId="81" xfId="4" applyNumberFormat="1" applyFont="1" applyBorder="1"/>
    <xf numFmtId="2" fontId="60" fillId="0" borderId="81" xfId="4" applyNumberFormat="1" applyFont="1" applyBorder="1"/>
    <xf numFmtId="2" fontId="61" fillId="0" borderId="81" xfId="4" applyNumberFormat="1" applyFont="1" applyBorder="1"/>
    <xf numFmtId="3" fontId="61" fillId="0" borderId="81" xfId="4" applyNumberFormat="1" applyFont="1" applyBorder="1" applyAlignment="1">
      <alignment horizontal="right"/>
    </xf>
    <xf numFmtId="2" fontId="61" fillId="0" borderId="81" xfId="4" applyNumberFormat="1" applyFont="1" applyBorder="1" applyAlignment="1">
      <alignment horizontal="right"/>
    </xf>
    <xf numFmtId="2" fontId="61" fillId="0" borderId="82" xfId="4" applyNumberFormat="1" applyFont="1" applyBorder="1" applyAlignment="1">
      <alignment horizontal="right"/>
    </xf>
    <xf numFmtId="0" fontId="59" fillId="0" borderId="120" xfId="0" applyFont="1" applyBorder="1"/>
    <xf numFmtId="0" fontId="61" fillId="0" borderId="1" xfId="4" applyNumberFormat="1" applyFont="1" applyBorder="1"/>
    <xf numFmtId="2" fontId="56" fillId="0" borderId="78" xfId="0" applyNumberFormat="1" applyFont="1" applyBorder="1"/>
    <xf numFmtId="3" fontId="15" fillId="0" borderId="78" xfId="0" applyNumberFormat="1" applyFont="1" applyBorder="1"/>
    <xf numFmtId="2" fontId="56" fillId="0" borderId="79" xfId="0" applyNumberFormat="1" applyFont="1" applyBorder="1"/>
    <xf numFmtId="0" fontId="59" fillId="0" borderId="121" xfId="0" applyFont="1" applyBorder="1"/>
    <xf numFmtId="0" fontId="61" fillId="0" borderId="53" xfId="4" applyNumberFormat="1" applyFont="1" applyBorder="1"/>
    <xf numFmtId="0" fontId="61" fillId="0" borderId="80" xfId="4" applyNumberFormat="1" applyFont="1" applyBorder="1"/>
    <xf numFmtId="3" fontId="61" fillId="0" borderId="81" xfId="4" applyNumberFormat="1" applyFont="1" applyBorder="1"/>
    <xf numFmtId="2" fontId="56" fillId="0" borderId="81" xfId="0" applyNumberFormat="1" applyFont="1" applyBorder="1"/>
    <xf numFmtId="3" fontId="15" fillId="0" borderId="81" xfId="0" applyNumberFormat="1" applyFont="1" applyBorder="1"/>
    <xf numFmtId="2" fontId="56" fillId="0" borderId="82" xfId="0" applyNumberFormat="1" applyFont="1" applyBorder="1"/>
    <xf numFmtId="0" fontId="59" fillId="0" borderId="83" xfId="0" applyFont="1" applyBorder="1"/>
    <xf numFmtId="0" fontId="60" fillId="0" borderId="1" xfId="4" applyNumberFormat="1" applyFont="1" applyBorder="1"/>
    <xf numFmtId="3" fontId="60" fillId="0" borderId="78" xfId="4" applyNumberFormat="1" applyFont="1" applyBorder="1" applyAlignment="1">
      <alignment horizontal="right"/>
    </xf>
    <xf numFmtId="3" fontId="56" fillId="0" borderId="78" xfId="0" applyNumberFormat="1" applyFont="1" applyBorder="1"/>
    <xf numFmtId="0" fontId="59" fillId="0" borderId="57" xfId="0" applyFont="1" applyBorder="1"/>
    <xf numFmtId="0" fontId="60" fillId="0" borderId="53" xfId="4" applyNumberFormat="1" applyFont="1" applyBorder="1"/>
    <xf numFmtId="3" fontId="60" fillId="0" borderId="13" xfId="4" applyNumberFormat="1" applyFont="1" applyBorder="1" applyAlignment="1">
      <alignment horizontal="right"/>
    </xf>
    <xf numFmtId="3" fontId="56" fillId="0" borderId="13" xfId="0" applyNumberFormat="1" applyFont="1" applyBorder="1"/>
    <xf numFmtId="0" fontId="59" fillId="0" borderId="77" xfId="0" applyFont="1" applyBorder="1"/>
    <xf numFmtId="0" fontId="60" fillId="0" borderId="80" xfId="4" applyNumberFormat="1" applyFont="1" applyBorder="1"/>
    <xf numFmtId="3" fontId="60" fillId="0" borderId="81" xfId="4" applyNumberFormat="1" applyFont="1" applyBorder="1" applyAlignment="1">
      <alignment horizontal="right"/>
    </xf>
    <xf numFmtId="3" fontId="56" fillId="0" borderId="81" xfId="0" applyNumberFormat="1" applyFont="1" applyBorder="1"/>
    <xf numFmtId="2" fontId="15" fillId="0" borderId="78" xfId="0" applyNumberFormat="1" applyFont="1" applyBorder="1"/>
    <xf numFmtId="2" fontId="15" fillId="0" borderId="79" xfId="0" applyNumberFormat="1" applyFont="1" applyBorder="1"/>
    <xf numFmtId="2" fontId="15" fillId="0" borderId="81" xfId="0" applyNumberFormat="1" applyFont="1" applyBorder="1"/>
    <xf numFmtId="2" fontId="15" fillId="0" borderId="82" xfId="0" applyNumberFormat="1" applyFont="1" applyBorder="1"/>
    <xf numFmtId="2" fontId="61" fillId="0" borderId="79" xfId="4" applyNumberFormat="1" applyFont="1" applyBorder="1"/>
    <xf numFmtId="2" fontId="61" fillId="0" borderId="15" xfId="4" applyNumberFormat="1" applyFont="1" applyBorder="1"/>
    <xf numFmtId="2" fontId="61" fillId="0" borderId="82" xfId="4" applyNumberFormat="1" applyFont="1" applyBorder="1"/>
    <xf numFmtId="3" fontId="61" fillId="0" borderId="78" xfId="4" applyNumberFormat="1" applyFont="1" applyFill="1" applyBorder="1" applyAlignment="1">
      <alignment horizontal="right"/>
    </xf>
    <xf numFmtId="2" fontId="61" fillId="0" borderId="78" xfId="4" applyNumberFormat="1" applyFont="1" applyFill="1" applyBorder="1" applyAlignment="1">
      <alignment horizontal="right"/>
    </xf>
    <xf numFmtId="3" fontId="61" fillId="0" borderId="13" xfId="4" applyNumberFormat="1" applyFont="1" applyFill="1" applyBorder="1" applyAlignment="1">
      <alignment horizontal="right"/>
    </xf>
    <xf numFmtId="2" fontId="61" fillId="0" borderId="13" xfId="4" applyNumberFormat="1" applyFont="1" applyFill="1" applyBorder="1" applyAlignment="1">
      <alignment horizontal="right"/>
    </xf>
    <xf numFmtId="3" fontId="61" fillId="0" borderId="81" xfId="4" applyNumberFormat="1" applyFont="1" applyFill="1" applyBorder="1" applyAlignment="1">
      <alignment horizontal="right"/>
    </xf>
    <xf numFmtId="2" fontId="61" fillId="0" borderId="81" xfId="4" applyNumberFormat="1" applyFont="1" applyFill="1" applyBorder="1" applyAlignment="1">
      <alignment horizontal="right"/>
    </xf>
    <xf numFmtId="0" fontId="60" fillId="0" borderId="1" xfId="4" applyFont="1" applyBorder="1"/>
    <xf numFmtId="0" fontId="60" fillId="0" borderId="53" xfId="4" applyFont="1" applyBorder="1"/>
    <xf numFmtId="0" fontId="60" fillId="0" borderId="80" xfId="4" applyFont="1" applyBorder="1"/>
    <xf numFmtId="3" fontId="0" fillId="0" borderId="0" xfId="1" applyNumberFormat="1" applyFont="1" applyBorder="1" applyAlignment="1">
      <alignment vertical="center"/>
    </xf>
    <xf numFmtId="3" fontId="0" fillId="0" borderId="0" xfId="0" applyNumberFormat="1" applyFont="1"/>
    <xf numFmtId="0" fontId="60" fillId="0" borderId="7" xfId="4" applyNumberFormat="1" applyFont="1" applyBorder="1"/>
    <xf numFmtId="2" fontId="61" fillId="0" borderId="11" xfId="4" applyNumberFormat="1" applyFont="1" applyBorder="1" applyAlignment="1">
      <alignment horizontal="right"/>
    </xf>
    <xf numFmtId="2" fontId="58" fillId="0" borderId="22" xfId="4" applyNumberFormat="1" applyFont="1" applyBorder="1"/>
    <xf numFmtId="2" fontId="62" fillId="0" borderId="22" xfId="4" applyNumberFormat="1" applyFont="1" applyBorder="1" applyAlignment="1">
      <alignment horizontal="right"/>
    </xf>
    <xf numFmtId="2" fontId="62" fillId="0" borderId="40" xfId="4" applyNumberFormat="1" applyFont="1" applyBorder="1" applyAlignment="1">
      <alignment horizontal="right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0" borderId="0" xfId="0" applyFont="1" applyBorder="1"/>
    <xf numFmtId="10" fontId="6" fillId="0" borderId="0" xfId="0" applyNumberFormat="1" applyFont="1" applyBorder="1"/>
    <xf numFmtId="10" fontId="6" fillId="0" borderId="0" xfId="2" applyNumberFormat="1" applyFont="1" applyBorder="1"/>
    <xf numFmtId="0" fontId="0" fillId="0" borderId="28" xfId="0" applyFont="1" applyBorder="1" applyAlignment="1">
      <alignment vertical="top"/>
    </xf>
    <xf numFmtId="0" fontId="0" fillId="0" borderId="29" xfId="0" applyFont="1" applyBorder="1" applyAlignment="1">
      <alignment vertical="top"/>
    </xf>
    <xf numFmtId="0" fontId="6" fillId="0" borderId="31" xfId="0" applyFont="1" applyBorder="1" applyAlignment="1">
      <alignment vertical="top"/>
    </xf>
    <xf numFmtId="0" fontId="6" fillId="0" borderId="32" xfId="0" applyFont="1" applyBorder="1" applyAlignment="1">
      <alignment vertical="top"/>
    </xf>
    <xf numFmtId="10" fontId="0" fillId="0" borderId="22" xfId="0" applyNumberFormat="1" applyFont="1" applyBorder="1"/>
    <xf numFmtId="10" fontId="6" fillId="0" borderId="22" xfId="2" applyNumberFormat="1" applyFont="1" applyBorder="1"/>
    <xf numFmtId="10" fontId="6" fillId="0" borderId="22" xfId="0" applyNumberFormat="1" applyFont="1" applyBorder="1"/>
    <xf numFmtId="10" fontId="6" fillId="0" borderId="40" xfId="2" applyNumberFormat="1" applyFont="1" applyBorder="1"/>
    <xf numFmtId="0" fontId="0" fillId="0" borderId="18" xfId="0" applyFont="1" applyBorder="1"/>
    <xf numFmtId="3" fontId="0" fillId="0" borderId="18" xfId="0" applyNumberFormat="1" applyFont="1" applyBorder="1"/>
    <xf numFmtId="10" fontId="0" fillId="0" borderId="18" xfId="0" applyNumberFormat="1" applyFont="1" applyBorder="1"/>
    <xf numFmtId="10" fontId="1" fillId="0" borderId="18" xfId="2" applyNumberFormat="1" applyFont="1" applyBorder="1"/>
    <xf numFmtId="10" fontId="1" fillId="0" borderId="23" xfId="2" applyNumberFormat="1" applyFont="1" applyBorder="1"/>
    <xf numFmtId="0" fontId="0" fillId="0" borderId="13" xfId="0" applyFont="1" applyBorder="1"/>
    <xf numFmtId="3" fontId="0" fillId="0" borderId="13" xfId="0" applyNumberFormat="1" applyFont="1" applyBorder="1"/>
    <xf numFmtId="10" fontId="0" fillId="0" borderId="13" xfId="0" applyNumberFormat="1" applyFont="1" applyBorder="1"/>
    <xf numFmtId="10" fontId="1" fillId="0" borderId="13" xfId="2" applyNumberFormat="1" applyFont="1" applyBorder="1"/>
    <xf numFmtId="10" fontId="1" fillId="0" borderId="15" xfId="2" applyNumberFormat="1" applyFont="1" applyBorder="1"/>
    <xf numFmtId="0" fontId="0" fillId="0" borderId="33" xfId="0" applyFont="1" applyBorder="1"/>
    <xf numFmtId="3" fontId="0" fillId="0" borderId="33" xfId="0" applyNumberFormat="1" applyFont="1" applyBorder="1"/>
    <xf numFmtId="10" fontId="0" fillId="0" borderId="33" xfId="0" applyNumberFormat="1" applyFont="1" applyBorder="1"/>
    <xf numFmtId="10" fontId="1" fillId="0" borderId="33" xfId="2" applyNumberFormat="1" applyFont="1" applyBorder="1"/>
    <xf numFmtId="10" fontId="1" fillId="0" borderId="34" xfId="2" applyNumberFormat="1" applyFont="1" applyBorder="1"/>
    <xf numFmtId="0" fontId="12" fillId="0" borderId="13" xfId="0" applyFont="1" applyBorder="1" applyAlignment="1">
      <alignment horizontal="left" vertical="center"/>
    </xf>
    <xf numFmtId="0" fontId="63" fillId="6" borderId="21" xfId="0" applyFont="1" applyFill="1" applyBorder="1" applyAlignment="1">
      <alignment vertical="center"/>
    </xf>
    <xf numFmtId="3" fontId="63" fillId="6" borderId="22" xfId="0" applyNumberFormat="1" applyFont="1" applyFill="1" applyBorder="1" applyAlignment="1">
      <alignment vertical="center"/>
    </xf>
    <xf numFmtId="165" fontId="63" fillId="6" borderId="22" xfId="3" applyNumberFormat="1" applyFont="1" applyFill="1" applyBorder="1" applyAlignment="1">
      <alignment vertical="center"/>
    </xf>
    <xf numFmtId="167" fontId="63" fillId="6" borderId="22" xfId="1" applyNumberFormat="1" applyFont="1" applyFill="1" applyBorder="1" applyAlignment="1">
      <alignment vertical="center"/>
    </xf>
    <xf numFmtId="2" fontId="63" fillId="6" borderId="22" xfId="1" applyNumberFormat="1" applyFont="1" applyFill="1" applyBorder="1" applyAlignment="1">
      <alignment vertical="center"/>
    </xf>
    <xf numFmtId="3" fontId="63" fillId="6" borderId="22" xfId="3" applyNumberFormat="1" applyFont="1" applyFill="1" applyBorder="1" applyAlignment="1">
      <alignment vertical="center"/>
    </xf>
    <xf numFmtId="167" fontId="63" fillId="6" borderId="22" xfId="3" applyNumberFormat="1" applyFont="1" applyFill="1" applyBorder="1" applyAlignment="1">
      <alignment vertical="center"/>
    </xf>
    <xf numFmtId="2" fontId="63" fillId="6" borderId="4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3" fontId="28" fillId="2" borderId="59" xfId="1" applyFont="1" applyFill="1" applyBorder="1" applyAlignment="1">
      <alignment horizontal="center" vertical="center" wrapText="1"/>
    </xf>
    <xf numFmtId="43" fontId="28" fillId="2" borderId="60" xfId="1" applyFont="1" applyFill="1" applyBorder="1" applyAlignment="1">
      <alignment horizontal="center" vertical="center" wrapText="1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5" xfId="0" applyNumberFormat="1" applyFont="1" applyFill="1" applyBorder="1" applyAlignment="1">
      <alignment horizontal="center" vertical="center"/>
    </xf>
    <xf numFmtId="3" fontId="20" fillId="3" borderId="6" xfId="0" applyNumberFormat="1" applyFont="1" applyFill="1" applyBorder="1" applyAlignment="1">
      <alignment horizontal="center" vertical="center"/>
    </xf>
    <xf numFmtId="165" fontId="20" fillId="0" borderId="61" xfId="1" applyNumberFormat="1" applyFont="1" applyBorder="1" applyAlignment="1">
      <alignment horizontal="left" vertical="center"/>
    </xf>
    <xf numFmtId="165" fontId="20" fillId="0" borderId="62" xfId="1" applyNumberFormat="1" applyFont="1" applyBorder="1" applyAlignment="1">
      <alignment horizontal="left" vertical="center"/>
    </xf>
    <xf numFmtId="165" fontId="20" fillId="0" borderId="63" xfId="1" applyNumberFormat="1" applyFont="1" applyBorder="1" applyAlignment="1">
      <alignment horizontal="left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43" fontId="28" fillId="0" borderId="59" xfId="1" applyFont="1" applyBorder="1" applyAlignment="1">
      <alignment horizontal="center" vertical="center"/>
    </xf>
    <xf numFmtId="43" fontId="28" fillId="0" borderId="60" xfId="1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165" fontId="25" fillId="0" borderId="59" xfId="1" applyNumberFormat="1" applyFont="1" applyBorder="1" applyAlignment="1">
      <alignment horizontal="center" vertical="center" wrapText="1"/>
    </xf>
    <xf numFmtId="165" fontId="25" fillId="0" borderId="60" xfId="1" applyNumberFormat="1" applyFont="1" applyBorder="1" applyAlignment="1">
      <alignment horizontal="center" vertical="center" wrapText="1"/>
    </xf>
    <xf numFmtId="43" fontId="26" fillId="0" borderId="59" xfId="1" applyFont="1" applyBorder="1" applyAlignment="1">
      <alignment horizontal="center" vertical="center"/>
    </xf>
    <xf numFmtId="43" fontId="26" fillId="0" borderId="60" xfId="1" applyFont="1" applyBorder="1" applyAlignment="1">
      <alignment horizontal="center" vertical="center"/>
    </xf>
    <xf numFmtId="165" fontId="32" fillId="0" borderId="64" xfId="1" applyNumberFormat="1" applyFont="1" applyBorder="1" applyAlignment="1">
      <alignment horizontal="left" vertical="center"/>
    </xf>
    <xf numFmtId="165" fontId="32" fillId="0" borderId="65" xfId="1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165" fontId="25" fillId="0" borderId="3" xfId="1" applyNumberFormat="1" applyFont="1" applyBorder="1" applyAlignment="1">
      <alignment horizontal="center" vertical="center" wrapText="1"/>
    </xf>
    <xf numFmtId="165" fontId="25" fillId="0" borderId="33" xfId="1" applyNumberFormat="1" applyFont="1" applyBorder="1" applyAlignment="1">
      <alignment horizontal="center" vertical="center" wrapText="1"/>
    </xf>
    <xf numFmtId="43" fontId="28" fillId="0" borderId="3" xfId="1" applyFont="1" applyBorder="1" applyAlignment="1">
      <alignment horizontal="center" vertical="center"/>
    </xf>
    <xf numFmtId="43" fontId="28" fillId="0" borderId="33" xfId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43" fontId="28" fillId="2" borderId="3" xfId="1" applyFont="1" applyFill="1" applyBorder="1" applyAlignment="1">
      <alignment horizontal="center" vertical="center" wrapText="1"/>
    </xf>
    <xf numFmtId="43" fontId="28" fillId="2" borderId="33" xfId="1" applyFont="1" applyFill="1" applyBorder="1" applyAlignment="1">
      <alignment horizontal="center" vertical="center" wrapText="1"/>
    </xf>
    <xf numFmtId="3" fontId="20" fillId="3" borderId="3" xfId="0" applyNumberFormat="1" applyFont="1" applyFill="1" applyBorder="1" applyAlignment="1">
      <alignment horizontal="center" vertical="center"/>
    </xf>
    <xf numFmtId="3" fontId="20" fillId="3" borderId="12" xfId="0" applyNumberFormat="1" applyFont="1" applyFill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75" xfId="0" applyFont="1" applyBorder="1" applyAlignment="1">
      <alignment horizontal="center" vertical="center"/>
    </xf>
    <xf numFmtId="0" fontId="45" fillId="0" borderId="73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top"/>
    </xf>
    <xf numFmtId="0" fontId="13" fillId="0" borderId="22" xfId="0" applyFont="1" applyFill="1" applyBorder="1" applyAlignment="1">
      <alignment horizontal="left" vertical="top"/>
    </xf>
    <xf numFmtId="0" fontId="45" fillId="0" borderId="7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3" xfId="1" applyNumberFormat="1" applyFont="1" applyBorder="1" applyAlignment="1">
      <alignment horizontal="center" vertical="center" wrapText="1"/>
    </xf>
    <xf numFmtId="165" fontId="8" fillId="0" borderId="9" xfId="1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165" fontId="16" fillId="0" borderId="70" xfId="1" applyNumberFormat="1" applyFont="1" applyBorder="1" applyAlignment="1">
      <alignment horizontal="center" vertical="center" wrapText="1"/>
    </xf>
    <xf numFmtId="165" fontId="16" fillId="0" borderId="71" xfId="1" applyNumberFormat="1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2" fontId="16" fillId="0" borderId="70" xfId="0" applyNumberFormat="1" applyFont="1" applyBorder="1" applyAlignment="1">
      <alignment horizontal="center" vertical="center"/>
    </xf>
    <xf numFmtId="2" fontId="16" fillId="0" borderId="71" xfId="0" applyNumberFormat="1" applyFont="1" applyBorder="1" applyAlignment="1">
      <alignment horizontal="center" vertical="center"/>
    </xf>
    <xf numFmtId="0" fontId="49" fillId="0" borderId="64" xfId="0" applyFont="1" applyFill="1" applyBorder="1" applyAlignment="1">
      <alignment horizontal="left" vertical="center"/>
    </xf>
    <xf numFmtId="0" fontId="49" fillId="0" borderId="76" xfId="0" applyFont="1" applyFill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3" fontId="16" fillId="0" borderId="28" xfId="0" applyNumberFormat="1" applyFont="1" applyBorder="1" applyAlignment="1">
      <alignment horizontal="center" vertical="center" wrapText="1"/>
    </xf>
    <xf numFmtId="3" fontId="16" fillId="0" borderId="31" xfId="0" applyNumberFormat="1" applyFont="1" applyBorder="1" applyAlignment="1">
      <alignment horizontal="center" vertical="center" wrapText="1"/>
    </xf>
    <xf numFmtId="3" fontId="16" fillId="0" borderId="28" xfId="3" applyNumberFormat="1" applyFont="1" applyBorder="1" applyAlignment="1">
      <alignment horizontal="center" vertical="center" wrapText="1"/>
    </xf>
    <xf numFmtId="3" fontId="16" fillId="0" borderId="31" xfId="3" applyNumberFormat="1" applyFont="1" applyBorder="1" applyAlignment="1">
      <alignment horizontal="center" vertical="center" wrapText="1"/>
    </xf>
    <xf numFmtId="2" fontId="16" fillId="0" borderId="28" xfId="0" applyNumberFormat="1" applyFont="1" applyBorder="1" applyAlignment="1">
      <alignment horizontal="center" vertical="center"/>
    </xf>
    <xf numFmtId="2" fontId="16" fillId="0" borderId="31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3" fontId="16" fillId="3" borderId="28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6" fillId="0" borderId="28" xfId="0" applyFont="1" applyBorder="1" applyAlignment="1">
      <alignment horizontal="right" vertical="center"/>
    </xf>
    <xf numFmtId="0" fontId="16" fillId="0" borderId="31" xfId="0" applyFont="1" applyBorder="1" applyAlignment="1">
      <alignment horizontal="right" vertical="center"/>
    </xf>
    <xf numFmtId="0" fontId="50" fillId="0" borderId="83" xfId="0" applyFont="1" applyBorder="1" applyAlignment="1">
      <alignment horizontal="left" vertical="top"/>
    </xf>
    <xf numFmtId="0" fontId="50" fillId="0" borderId="57" xfId="0" applyFont="1" applyBorder="1" applyAlignment="1">
      <alignment horizontal="left" vertical="top"/>
    </xf>
    <xf numFmtId="0" fontId="50" fillId="0" borderId="84" xfId="0" applyFont="1" applyBorder="1" applyAlignment="1">
      <alignment horizontal="left" vertical="center"/>
    </xf>
    <xf numFmtId="3" fontId="6" fillId="0" borderId="28" xfId="0" applyNumberFormat="1" applyFont="1" applyBorder="1" applyAlignment="1">
      <alignment horizontal="center" wrapText="1"/>
    </xf>
    <xf numFmtId="3" fontId="6" fillId="0" borderId="31" xfId="0" applyNumberFormat="1" applyFont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center" wrapText="1"/>
    </xf>
    <xf numFmtId="2" fontId="2" fillId="2" borderId="31" xfId="0" applyNumberFormat="1" applyFont="1" applyFill="1" applyBorder="1" applyAlignment="1">
      <alignment horizontal="center" vertical="center" wrapText="1"/>
    </xf>
    <xf numFmtId="3" fontId="8" fillId="3" borderId="28" xfId="0" applyNumberFormat="1" applyFont="1" applyFill="1" applyBorder="1" applyAlignment="1">
      <alignment horizontal="center" vertical="center"/>
    </xf>
    <xf numFmtId="3" fontId="8" fillId="3" borderId="29" xfId="0" applyNumberFormat="1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3" fontId="2" fillId="0" borderId="28" xfId="1" applyNumberFormat="1" applyFont="1" applyBorder="1" applyAlignment="1">
      <alignment horizontal="center" vertical="center" wrapText="1"/>
    </xf>
    <xf numFmtId="3" fontId="2" fillId="0" borderId="31" xfId="1" applyNumberFormat="1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vertical="top"/>
    </xf>
    <xf numFmtId="0" fontId="0" fillId="0" borderId="31" xfId="0" applyFont="1" applyBorder="1" applyAlignment="1">
      <alignment vertical="top"/>
    </xf>
    <xf numFmtId="0" fontId="6" fillId="0" borderId="6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0" fillId="0" borderId="27" xfId="0" applyFont="1" applyBorder="1" applyAlignment="1">
      <alignment vertical="top"/>
    </xf>
    <xf numFmtId="0" fontId="0" fillId="0" borderId="30" xfId="0" applyFont="1" applyBorder="1" applyAlignment="1">
      <alignment vertical="top"/>
    </xf>
    <xf numFmtId="0" fontId="0" fillId="0" borderId="28" xfId="0" applyFont="1" applyBorder="1" applyAlignment="1">
      <alignment vertical="top" wrapText="1"/>
    </xf>
    <xf numFmtId="0" fontId="0" fillId="0" borderId="31" xfId="0" applyFont="1" applyBorder="1" applyAlignment="1">
      <alignment vertical="top" wrapText="1"/>
    </xf>
    <xf numFmtId="10" fontId="1" fillId="0" borderId="28" xfId="2" applyNumberFormat="1" applyFont="1" applyBorder="1" applyAlignment="1">
      <alignment vertical="top"/>
    </xf>
    <xf numFmtId="10" fontId="1" fillId="0" borderId="31" xfId="2" applyNumberFormat="1" applyFont="1" applyBorder="1" applyAlignment="1">
      <alignment vertical="top"/>
    </xf>
    <xf numFmtId="165" fontId="2" fillId="0" borderId="28" xfId="1" applyNumberFormat="1" applyFont="1" applyBorder="1" applyAlignment="1">
      <alignment horizontal="center" vertical="center" wrapText="1"/>
    </xf>
    <xf numFmtId="165" fontId="2" fillId="0" borderId="31" xfId="1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165" fontId="2" fillId="0" borderId="90" xfId="1" applyNumberFormat="1" applyFont="1" applyBorder="1" applyAlignment="1">
      <alignment horizontal="center" vertical="center" wrapText="1"/>
    </xf>
    <xf numFmtId="165" fontId="2" fillId="0" borderId="93" xfId="1" applyNumberFormat="1" applyFont="1" applyBorder="1" applyAlignment="1">
      <alignment horizontal="center" vertical="center" wrapText="1"/>
    </xf>
    <xf numFmtId="2" fontId="2" fillId="0" borderId="90" xfId="0" applyNumberFormat="1" applyFont="1" applyBorder="1" applyAlignment="1">
      <alignment horizontal="center" vertical="center"/>
    </xf>
    <xf numFmtId="2" fontId="2" fillId="0" borderId="93" xfId="0" applyNumberFormat="1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0" fillId="0" borderId="52" xfId="0" applyBorder="1" applyAlignment="1">
      <alignment readingOrder="1"/>
    </xf>
    <xf numFmtId="0" fontId="0" fillId="0" borderId="53" xfId="0" applyBorder="1" applyAlignment="1">
      <alignment readingOrder="1"/>
    </xf>
    <xf numFmtId="0" fontId="0" fillId="0" borderId="55" xfId="0" applyBorder="1" applyAlignment="1">
      <alignment readingOrder="1"/>
    </xf>
    <xf numFmtId="0" fontId="0" fillId="0" borderId="54" xfId="0" applyBorder="1" applyAlignment="1">
      <alignment readingOrder="1"/>
    </xf>
    <xf numFmtId="0" fontId="0" fillId="0" borderId="7" xfId="0" applyBorder="1" applyAlignment="1">
      <alignment readingOrder="1"/>
    </xf>
    <xf numFmtId="0" fontId="2" fillId="2" borderId="90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3" fontId="8" fillId="3" borderId="90" xfId="0" applyNumberFormat="1" applyFont="1" applyFill="1" applyBorder="1" applyAlignment="1">
      <alignment horizontal="center" vertical="center"/>
    </xf>
    <xf numFmtId="3" fontId="8" fillId="3" borderId="91" xfId="0" applyNumberFormat="1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 readingOrder="1"/>
    </xf>
    <xf numFmtId="0" fontId="6" fillId="0" borderId="77" xfId="0" applyFont="1" applyBorder="1" applyAlignment="1">
      <alignment horizontal="center" vertical="center" readingOrder="1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2" fillId="0" borderId="52" xfId="0" applyFont="1" applyBorder="1" applyAlignment="1">
      <alignment horizontal="center" vertical="center" readingOrder="1"/>
    </xf>
    <xf numFmtId="0" fontId="0" fillId="0" borderId="53" xfId="0" applyBorder="1" applyAlignment="1">
      <alignment horizontal="center" vertical="center" readingOrder="1"/>
    </xf>
    <xf numFmtId="0" fontId="0" fillId="0" borderId="7" xfId="0" applyBorder="1" applyAlignment="1">
      <alignment horizontal="center" vertical="center" readingOrder="1"/>
    </xf>
    <xf numFmtId="0" fontId="16" fillId="0" borderId="56" xfId="0" applyFont="1" applyBorder="1" applyAlignment="1">
      <alignment horizontal="center" vertical="center" readingOrder="1"/>
    </xf>
    <xf numFmtId="0" fontId="16" fillId="0" borderId="57" xfId="0" applyFont="1" applyBorder="1" applyAlignment="1">
      <alignment horizontal="center" vertical="center" readingOrder="1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3" fillId="0" borderId="10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" fillId="0" borderId="9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97" xfId="1" applyNumberFormat="1" applyFont="1" applyBorder="1" applyAlignment="1">
      <alignment horizontal="center" vertical="center" wrapText="1"/>
    </xf>
    <xf numFmtId="165" fontId="2" fillId="0" borderId="101" xfId="1" applyNumberFormat="1" applyFont="1" applyBorder="1" applyAlignment="1">
      <alignment horizontal="center" vertical="center" wrapText="1"/>
    </xf>
    <xf numFmtId="2" fontId="2" fillId="0" borderId="98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97" xfId="0" applyNumberFormat="1" applyFont="1" applyBorder="1" applyAlignment="1">
      <alignment horizontal="center" vertical="center" wrapText="1"/>
    </xf>
    <xf numFmtId="3" fontId="2" fillId="0" borderId="101" xfId="0" applyNumberFormat="1" applyFont="1" applyBorder="1" applyAlignment="1">
      <alignment horizontal="center" vertical="center" wrapText="1"/>
    </xf>
    <xf numFmtId="0" fontId="2" fillId="2" borderId="9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2" fillId="3" borderId="99" xfId="0" applyNumberFormat="1" applyFont="1" applyFill="1" applyBorder="1" applyAlignment="1">
      <alignment horizontal="center" vertical="center"/>
    </xf>
    <xf numFmtId="3" fontId="2" fillId="3" borderId="98" xfId="0" applyNumberFormat="1" applyFont="1" applyFill="1" applyBorder="1" applyAlignment="1">
      <alignment horizontal="center" vertical="center"/>
    </xf>
    <xf numFmtId="3" fontId="2" fillId="3" borderId="100" xfId="0" applyNumberFormat="1" applyFont="1" applyFill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13" fillId="0" borderId="64" xfId="0" applyNumberFormat="1" applyFont="1" applyBorder="1" applyAlignment="1">
      <alignment horizontal="left" vertical="center"/>
    </xf>
    <xf numFmtId="0" fontId="13" fillId="0" borderId="7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3" fontId="2" fillId="0" borderId="33" xfId="1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33" xfId="0" applyNumberFormat="1" applyFont="1" applyFill="1" applyBorder="1" applyAlignment="1">
      <alignment horizontal="center" vertical="center" wrapText="1"/>
    </xf>
    <xf numFmtId="0" fontId="6" fillId="0" borderId="111" xfId="0" applyFont="1" applyBorder="1" applyAlignment="1">
      <alignment horizontal="center" vertical="center"/>
    </xf>
    <xf numFmtId="3" fontId="2" fillId="0" borderId="51" xfId="0" applyNumberFormat="1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3" fontId="8" fillId="3" borderId="114" xfId="0" applyNumberFormat="1" applyFont="1" applyFill="1" applyBorder="1" applyAlignment="1">
      <alignment horizontal="center" vertical="center"/>
    </xf>
    <xf numFmtId="3" fontId="8" fillId="3" borderId="59" xfId="0" applyNumberFormat="1" applyFont="1" applyFill="1" applyBorder="1" applyAlignment="1">
      <alignment horizontal="center" vertical="center"/>
    </xf>
    <xf numFmtId="3" fontId="8" fillId="3" borderId="115" xfId="0" applyNumberFormat="1" applyFont="1" applyFill="1" applyBorder="1" applyAlignment="1">
      <alignment horizontal="center" vertical="center"/>
    </xf>
    <xf numFmtId="0" fontId="59" fillId="0" borderId="21" xfId="0" applyFont="1" applyBorder="1" applyAlignment="1">
      <alignment horizontal="left"/>
    </xf>
    <xf numFmtId="0" fontId="59" fillId="0" borderId="22" xfId="0" applyFont="1" applyBorder="1" applyAlignment="1">
      <alignment horizontal="left"/>
    </xf>
    <xf numFmtId="0" fontId="2" fillId="0" borderId="113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3" fontId="2" fillId="0" borderId="113" xfId="0" applyNumberFormat="1" applyFont="1" applyBorder="1" applyAlignment="1">
      <alignment horizontal="center" vertical="center" wrapText="1"/>
    </xf>
    <xf numFmtId="3" fontId="2" fillId="0" borderId="117" xfId="0" applyNumberFormat="1" applyFont="1" applyBorder="1" applyAlignment="1">
      <alignment horizontal="center" vertical="center" wrapText="1"/>
    </xf>
    <xf numFmtId="3" fontId="2" fillId="0" borderId="113" xfId="1" applyNumberFormat="1" applyFont="1" applyBorder="1" applyAlignment="1">
      <alignment horizontal="center" vertical="center" wrapText="1"/>
    </xf>
    <xf numFmtId="3" fontId="2" fillId="0" borderId="117" xfId="1" applyNumberFormat="1" applyFont="1" applyBorder="1" applyAlignment="1">
      <alignment horizontal="center" vertical="center" wrapText="1"/>
    </xf>
    <xf numFmtId="2" fontId="2" fillId="0" borderId="51" xfId="0" applyNumberFormat="1" applyFont="1" applyBorder="1" applyAlignment="1">
      <alignment horizontal="center" vertical="center"/>
    </xf>
    <xf numFmtId="3" fontId="6" fillId="0" borderId="51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</cellXfs>
  <cellStyles count="5">
    <cellStyle name="Comma" xfId="1" builtinId="3"/>
    <cellStyle name="Comma 2" xfId="3"/>
    <cellStyle name="Normal" xfId="0" builtinId="0"/>
    <cellStyle name="Normal 2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66675</xdr:rowOff>
    </xdr:from>
    <xdr:to>
      <xdr:col>0</xdr:col>
      <xdr:colOff>733425</xdr:colOff>
      <xdr:row>3</xdr:row>
      <xdr:rowOff>190500</xdr:rowOff>
    </xdr:to>
    <xdr:pic>
      <xdr:nvPicPr>
        <xdr:cNvPr id="2" name="Picture 1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66675"/>
          <a:ext cx="7239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152400</xdr:colOff>
      <xdr:row>0</xdr:row>
      <xdr:rowOff>161925</xdr:rowOff>
    </xdr:from>
    <xdr:to>
      <xdr:col>24</xdr:col>
      <xdr:colOff>457200</xdr:colOff>
      <xdr:row>4</xdr:row>
      <xdr:rowOff>28575</xdr:rowOff>
    </xdr:to>
    <xdr:pic>
      <xdr:nvPicPr>
        <xdr:cNvPr id="3" name="Picture 2" descr="logoNEC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287250" y="161925"/>
          <a:ext cx="11620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66675</xdr:rowOff>
    </xdr:from>
    <xdr:to>
      <xdr:col>1</xdr:col>
      <xdr:colOff>668499</xdr:colOff>
      <xdr:row>4</xdr:row>
      <xdr:rowOff>28963</xdr:rowOff>
    </xdr:to>
    <xdr:pic>
      <xdr:nvPicPr>
        <xdr:cNvPr id="2" name="Picture 3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66675"/>
          <a:ext cx="773274" cy="800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175041</xdr:colOff>
      <xdr:row>0</xdr:row>
      <xdr:rowOff>0</xdr:rowOff>
    </xdr:from>
    <xdr:to>
      <xdr:col>25</xdr:col>
      <xdr:colOff>402474</xdr:colOff>
      <xdr:row>3</xdr:row>
      <xdr:rowOff>114689</xdr:rowOff>
    </xdr:to>
    <xdr:pic>
      <xdr:nvPicPr>
        <xdr:cNvPr id="3" name="Picture 4" descr="logoNE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10766" y="0"/>
          <a:ext cx="894183" cy="74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66675</xdr:rowOff>
    </xdr:from>
    <xdr:to>
      <xdr:col>1</xdr:col>
      <xdr:colOff>668499</xdr:colOff>
      <xdr:row>4</xdr:row>
      <xdr:rowOff>28963</xdr:rowOff>
    </xdr:to>
    <xdr:pic>
      <xdr:nvPicPr>
        <xdr:cNvPr id="2" name="Picture 3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66675"/>
          <a:ext cx="516099" cy="76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413166</xdr:colOff>
      <xdr:row>0</xdr:row>
      <xdr:rowOff>0</xdr:rowOff>
    </xdr:from>
    <xdr:to>
      <xdr:col>23</xdr:col>
      <xdr:colOff>183399</xdr:colOff>
      <xdr:row>3</xdr:row>
      <xdr:rowOff>114689</xdr:rowOff>
    </xdr:to>
    <xdr:pic>
      <xdr:nvPicPr>
        <xdr:cNvPr id="3" name="Picture 4" descr="logoNE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91316" y="0"/>
          <a:ext cx="837033" cy="714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258232</xdr:colOff>
      <xdr:row>1</xdr:row>
      <xdr:rowOff>28574</xdr:rowOff>
    </xdr:from>
    <xdr:to>
      <xdr:col>1</xdr:col>
      <xdr:colOff>927098</xdr:colOff>
      <xdr:row>4</xdr:row>
      <xdr:rowOff>217785</xdr:rowOff>
    </xdr:to>
    <xdr:pic>
      <xdr:nvPicPr>
        <xdr:cNvPr id="2" name="Picture 3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232" y="295274"/>
          <a:ext cx="668866" cy="98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409574</xdr:colOff>
      <xdr:row>1</xdr:row>
      <xdr:rowOff>28575</xdr:rowOff>
    </xdr:from>
    <xdr:to>
      <xdr:col>18</xdr:col>
      <xdr:colOff>66675</xdr:colOff>
      <xdr:row>4</xdr:row>
      <xdr:rowOff>229897</xdr:rowOff>
    </xdr:to>
    <xdr:pic>
      <xdr:nvPicPr>
        <xdr:cNvPr id="3" name="Picture 4" descr="logoNE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96574" y="295275"/>
          <a:ext cx="876301" cy="1001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565566</xdr:colOff>
      <xdr:row>0</xdr:row>
      <xdr:rowOff>57150</xdr:rowOff>
    </xdr:from>
    <xdr:to>
      <xdr:col>23</xdr:col>
      <xdr:colOff>183399</xdr:colOff>
      <xdr:row>3</xdr:row>
      <xdr:rowOff>143264</xdr:rowOff>
    </xdr:to>
    <xdr:pic>
      <xdr:nvPicPr>
        <xdr:cNvPr id="3" name="Picture 4" descr="logoNE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2066" y="57150"/>
          <a:ext cx="837033" cy="686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0</xdr:row>
      <xdr:rowOff>171450</xdr:rowOff>
    </xdr:from>
    <xdr:to>
      <xdr:col>1</xdr:col>
      <xdr:colOff>87474</xdr:colOff>
      <xdr:row>4</xdr:row>
      <xdr:rowOff>133738</xdr:rowOff>
    </xdr:to>
    <xdr:pic>
      <xdr:nvPicPr>
        <xdr:cNvPr id="4" name="Picture 3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171450"/>
          <a:ext cx="516099" cy="76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1</xdr:col>
      <xdr:colOff>76200</xdr:colOff>
      <xdr:row>4</xdr:row>
      <xdr:rowOff>0</xdr:rowOff>
    </xdr:to>
    <xdr:pic>
      <xdr:nvPicPr>
        <xdr:cNvPr id="2" name="Picture 3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457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66675</xdr:colOff>
      <xdr:row>0</xdr:row>
      <xdr:rowOff>57150</xdr:rowOff>
    </xdr:from>
    <xdr:to>
      <xdr:col>24</xdr:col>
      <xdr:colOff>381000</xdr:colOff>
      <xdr:row>3</xdr:row>
      <xdr:rowOff>133350</xdr:rowOff>
    </xdr:to>
    <xdr:pic>
      <xdr:nvPicPr>
        <xdr:cNvPr id="3" name="Picture 4" descr="logoNE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7625" y="57150"/>
          <a:ext cx="923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685800</xdr:colOff>
      <xdr:row>3</xdr:row>
      <xdr:rowOff>142875</xdr:rowOff>
    </xdr:to>
    <xdr:pic>
      <xdr:nvPicPr>
        <xdr:cNvPr id="2" name="Picture 3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4953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66675</xdr:colOff>
      <xdr:row>0</xdr:row>
      <xdr:rowOff>57150</xdr:rowOff>
    </xdr:from>
    <xdr:to>
      <xdr:col>24</xdr:col>
      <xdr:colOff>381000</xdr:colOff>
      <xdr:row>3</xdr:row>
      <xdr:rowOff>85725</xdr:rowOff>
    </xdr:to>
    <xdr:pic>
      <xdr:nvPicPr>
        <xdr:cNvPr id="3" name="Picture 4" descr="logoNE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0" y="57150"/>
          <a:ext cx="923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1</xdr:col>
      <xdr:colOff>609600</xdr:colOff>
      <xdr:row>3</xdr:row>
      <xdr:rowOff>190500</xdr:rowOff>
    </xdr:to>
    <xdr:pic>
      <xdr:nvPicPr>
        <xdr:cNvPr id="2" name="Picture 3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66675"/>
          <a:ext cx="5619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0</xdr:row>
      <xdr:rowOff>9525</xdr:rowOff>
    </xdr:from>
    <xdr:to>
      <xdr:col>24</xdr:col>
      <xdr:colOff>590550</xdr:colOff>
      <xdr:row>3</xdr:row>
      <xdr:rowOff>171450</xdr:rowOff>
    </xdr:to>
    <xdr:pic>
      <xdr:nvPicPr>
        <xdr:cNvPr id="3" name="Picture 4" descr="logoNE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68675" y="9525"/>
          <a:ext cx="9239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opLeftCell="D9" workbookViewId="0">
      <selection activeCell="K25" sqref="K25"/>
    </sheetView>
  </sheetViews>
  <sheetFormatPr defaultRowHeight="15" x14ac:dyDescent="0.25"/>
  <cols>
    <col min="1" max="1" width="12" customWidth="1"/>
    <col min="2" max="2" width="12.42578125" customWidth="1"/>
    <col min="3" max="3" width="11.28515625" customWidth="1"/>
    <col min="4" max="4" width="8.28515625" customWidth="1"/>
    <col min="5" max="5" width="10.140625" customWidth="1"/>
    <col min="6" max="6" width="8.140625" customWidth="1"/>
    <col min="7" max="7" width="10.28515625" bestFit="1" customWidth="1"/>
    <col min="8" max="8" width="8" customWidth="1"/>
    <col min="9" max="9" width="9.7109375" customWidth="1"/>
    <col min="10" max="10" width="7.7109375" customWidth="1"/>
    <col min="11" max="11" width="10.42578125" customWidth="1"/>
    <col min="12" max="12" width="7.5703125" customWidth="1"/>
    <col min="13" max="13" width="11.140625" customWidth="1"/>
    <col min="14" max="14" width="6.140625" customWidth="1"/>
    <col min="15" max="15" width="9.7109375" customWidth="1"/>
    <col min="16" max="16" width="5" customWidth="1"/>
    <col min="17" max="17" width="9" customWidth="1"/>
    <col min="18" max="18" width="5.7109375" style="27" customWidth="1"/>
    <col min="19" max="19" width="7.42578125" customWidth="1"/>
    <col min="20" max="20" width="5.28515625" customWidth="1"/>
    <col min="21" max="21" width="10.7109375" customWidth="1"/>
    <col min="22" max="22" width="7.28515625" style="27" customWidth="1"/>
    <col min="23" max="23" width="8.140625" bestFit="1" customWidth="1"/>
    <col min="24" max="24" width="5.140625" customWidth="1"/>
    <col min="256" max="256" width="17.140625" customWidth="1"/>
    <col min="257" max="257" width="10.42578125" bestFit="1" customWidth="1"/>
    <col min="258" max="258" width="10" bestFit="1" customWidth="1"/>
    <col min="262" max="262" width="11.5703125" bestFit="1" customWidth="1"/>
    <col min="266" max="266" width="11.5703125" bestFit="1" customWidth="1"/>
    <col min="270" max="270" width="10.5703125" customWidth="1"/>
    <col min="277" max="277" width="9.42578125" customWidth="1"/>
    <col min="512" max="512" width="17.140625" customWidth="1"/>
    <col min="513" max="513" width="10.42578125" bestFit="1" customWidth="1"/>
    <col min="514" max="514" width="10" bestFit="1" customWidth="1"/>
    <col min="518" max="518" width="11.5703125" bestFit="1" customWidth="1"/>
    <col min="522" max="522" width="11.5703125" bestFit="1" customWidth="1"/>
    <col min="526" max="526" width="10.5703125" customWidth="1"/>
    <col min="533" max="533" width="9.42578125" customWidth="1"/>
    <col min="768" max="768" width="17.140625" customWidth="1"/>
    <col min="769" max="769" width="10.42578125" bestFit="1" customWidth="1"/>
    <col min="770" max="770" width="10" bestFit="1" customWidth="1"/>
    <col min="774" max="774" width="11.5703125" bestFit="1" customWidth="1"/>
    <col min="778" max="778" width="11.5703125" bestFit="1" customWidth="1"/>
    <col min="782" max="782" width="10.5703125" customWidth="1"/>
    <col min="789" max="789" width="9.42578125" customWidth="1"/>
    <col min="1024" max="1024" width="17.140625" customWidth="1"/>
    <col min="1025" max="1025" width="10.42578125" bestFit="1" customWidth="1"/>
    <col min="1026" max="1026" width="10" bestFit="1" customWidth="1"/>
    <col min="1030" max="1030" width="11.5703125" bestFit="1" customWidth="1"/>
    <col min="1034" max="1034" width="11.5703125" bestFit="1" customWidth="1"/>
    <col min="1038" max="1038" width="10.5703125" customWidth="1"/>
    <col min="1045" max="1045" width="9.42578125" customWidth="1"/>
    <col min="1280" max="1280" width="17.140625" customWidth="1"/>
    <col min="1281" max="1281" width="10.42578125" bestFit="1" customWidth="1"/>
    <col min="1282" max="1282" width="10" bestFit="1" customWidth="1"/>
    <col min="1286" max="1286" width="11.5703125" bestFit="1" customWidth="1"/>
    <col min="1290" max="1290" width="11.5703125" bestFit="1" customWidth="1"/>
    <col min="1294" max="1294" width="10.5703125" customWidth="1"/>
    <col min="1301" max="1301" width="9.42578125" customWidth="1"/>
    <col min="1536" max="1536" width="17.140625" customWidth="1"/>
    <col min="1537" max="1537" width="10.42578125" bestFit="1" customWidth="1"/>
    <col min="1538" max="1538" width="10" bestFit="1" customWidth="1"/>
    <col min="1542" max="1542" width="11.5703125" bestFit="1" customWidth="1"/>
    <col min="1546" max="1546" width="11.5703125" bestFit="1" customWidth="1"/>
    <col min="1550" max="1550" width="10.5703125" customWidth="1"/>
    <col min="1557" max="1557" width="9.42578125" customWidth="1"/>
    <col min="1792" max="1792" width="17.140625" customWidth="1"/>
    <col min="1793" max="1793" width="10.42578125" bestFit="1" customWidth="1"/>
    <col min="1794" max="1794" width="10" bestFit="1" customWidth="1"/>
    <col min="1798" max="1798" width="11.5703125" bestFit="1" customWidth="1"/>
    <col min="1802" max="1802" width="11.5703125" bestFit="1" customWidth="1"/>
    <col min="1806" max="1806" width="10.5703125" customWidth="1"/>
    <col min="1813" max="1813" width="9.42578125" customWidth="1"/>
    <col min="2048" max="2048" width="17.140625" customWidth="1"/>
    <col min="2049" max="2049" width="10.42578125" bestFit="1" customWidth="1"/>
    <col min="2050" max="2050" width="10" bestFit="1" customWidth="1"/>
    <col min="2054" max="2054" width="11.5703125" bestFit="1" customWidth="1"/>
    <col min="2058" max="2058" width="11.5703125" bestFit="1" customWidth="1"/>
    <col min="2062" max="2062" width="10.5703125" customWidth="1"/>
    <col min="2069" max="2069" width="9.42578125" customWidth="1"/>
    <col min="2304" max="2304" width="17.140625" customWidth="1"/>
    <col min="2305" max="2305" width="10.42578125" bestFit="1" customWidth="1"/>
    <col min="2306" max="2306" width="10" bestFit="1" customWidth="1"/>
    <col min="2310" max="2310" width="11.5703125" bestFit="1" customWidth="1"/>
    <col min="2314" max="2314" width="11.5703125" bestFit="1" customWidth="1"/>
    <col min="2318" max="2318" width="10.5703125" customWidth="1"/>
    <col min="2325" max="2325" width="9.42578125" customWidth="1"/>
    <col min="2560" max="2560" width="17.140625" customWidth="1"/>
    <col min="2561" max="2561" width="10.42578125" bestFit="1" customWidth="1"/>
    <col min="2562" max="2562" width="10" bestFit="1" customWidth="1"/>
    <col min="2566" max="2566" width="11.5703125" bestFit="1" customWidth="1"/>
    <col min="2570" max="2570" width="11.5703125" bestFit="1" customWidth="1"/>
    <col min="2574" max="2574" width="10.5703125" customWidth="1"/>
    <col min="2581" max="2581" width="9.42578125" customWidth="1"/>
    <col min="2816" max="2816" width="17.140625" customWidth="1"/>
    <col min="2817" max="2817" width="10.42578125" bestFit="1" customWidth="1"/>
    <col min="2818" max="2818" width="10" bestFit="1" customWidth="1"/>
    <col min="2822" max="2822" width="11.5703125" bestFit="1" customWidth="1"/>
    <col min="2826" max="2826" width="11.5703125" bestFit="1" customWidth="1"/>
    <col min="2830" max="2830" width="10.5703125" customWidth="1"/>
    <col min="2837" max="2837" width="9.42578125" customWidth="1"/>
    <col min="3072" max="3072" width="17.140625" customWidth="1"/>
    <col min="3073" max="3073" width="10.42578125" bestFit="1" customWidth="1"/>
    <col min="3074" max="3074" width="10" bestFit="1" customWidth="1"/>
    <col min="3078" max="3078" width="11.5703125" bestFit="1" customWidth="1"/>
    <col min="3082" max="3082" width="11.5703125" bestFit="1" customWidth="1"/>
    <col min="3086" max="3086" width="10.5703125" customWidth="1"/>
    <col min="3093" max="3093" width="9.42578125" customWidth="1"/>
    <col min="3328" max="3328" width="17.140625" customWidth="1"/>
    <col min="3329" max="3329" width="10.42578125" bestFit="1" customWidth="1"/>
    <col min="3330" max="3330" width="10" bestFit="1" customWidth="1"/>
    <col min="3334" max="3334" width="11.5703125" bestFit="1" customWidth="1"/>
    <col min="3338" max="3338" width="11.5703125" bestFit="1" customWidth="1"/>
    <col min="3342" max="3342" width="10.5703125" customWidth="1"/>
    <col min="3349" max="3349" width="9.42578125" customWidth="1"/>
    <col min="3584" max="3584" width="17.140625" customWidth="1"/>
    <col min="3585" max="3585" width="10.42578125" bestFit="1" customWidth="1"/>
    <col min="3586" max="3586" width="10" bestFit="1" customWidth="1"/>
    <col min="3590" max="3590" width="11.5703125" bestFit="1" customWidth="1"/>
    <col min="3594" max="3594" width="11.5703125" bestFit="1" customWidth="1"/>
    <col min="3598" max="3598" width="10.5703125" customWidth="1"/>
    <col min="3605" max="3605" width="9.42578125" customWidth="1"/>
    <col min="3840" max="3840" width="17.140625" customWidth="1"/>
    <col min="3841" max="3841" width="10.42578125" bestFit="1" customWidth="1"/>
    <col min="3842" max="3842" width="10" bestFit="1" customWidth="1"/>
    <col min="3846" max="3846" width="11.5703125" bestFit="1" customWidth="1"/>
    <col min="3850" max="3850" width="11.5703125" bestFit="1" customWidth="1"/>
    <col min="3854" max="3854" width="10.5703125" customWidth="1"/>
    <col min="3861" max="3861" width="9.42578125" customWidth="1"/>
    <col min="4096" max="4096" width="17.140625" customWidth="1"/>
    <col min="4097" max="4097" width="10.42578125" bestFit="1" customWidth="1"/>
    <col min="4098" max="4098" width="10" bestFit="1" customWidth="1"/>
    <col min="4102" max="4102" width="11.5703125" bestFit="1" customWidth="1"/>
    <col min="4106" max="4106" width="11.5703125" bestFit="1" customWidth="1"/>
    <col min="4110" max="4110" width="10.5703125" customWidth="1"/>
    <col min="4117" max="4117" width="9.42578125" customWidth="1"/>
    <col min="4352" max="4352" width="17.140625" customWidth="1"/>
    <col min="4353" max="4353" width="10.42578125" bestFit="1" customWidth="1"/>
    <col min="4354" max="4354" width="10" bestFit="1" customWidth="1"/>
    <col min="4358" max="4358" width="11.5703125" bestFit="1" customWidth="1"/>
    <col min="4362" max="4362" width="11.5703125" bestFit="1" customWidth="1"/>
    <col min="4366" max="4366" width="10.5703125" customWidth="1"/>
    <col min="4373" max="4373" width="9.42578125" customWidth="1"/>
    <col min="4608" max="4608" width="17.140625" customWidth="1"/>
    <col min="4609" max="4609" width="10.42578125" bestFit="1" customWidth="1"/>
    <col min="4610" max="4610" width="10" bestFit="1" customWidth="1"/>
    <col min="4614" max="4614" width="11.5703125" bestFit="1" customWidth="1"/>
    <col min="4618" max="4618" width="11.5703125" bestFit="1" customWidth="1"/>
    <col min="4622" max="4622" width="10.5703125" customWidth="1"/>
    <col min="4629" max="4629" width="9.42578125" customWidth="1"/>
    <col min="4864" max="4864" width="17.140625" customWidth="1"/>
    <col min="4865" max="4865" width="10.42578125" bestFit="1" customWidth="1"/>
    <col min="4866" max="4866" width="10" bestFit="1" customWidth="1"/>
    <col min="4870" max="4870" width="11.5703125" bestFit="1" customWidth="1"/>
    <col min="4874" max="4874" width="11.5703125" bestFit="1" customWidth="1"/>
    <col min="4878" max="4878" width="10.5703125" customWidth="1"/>
    <col min="4885" max="4885" width="9.42578125" customWidth="1"/>
    <col min="5120" max="5120" width="17.140625" customWidth="1"/>
    <col min="5121" max="5121" width="10.42578125" bestFit="1" customWidth="1"/>
    <col min="5122" max="5122" width="10" bestFit="1" customWidth="1"/>
    <col min="5126" max="5126" width="11.5703125" bestFit="1" customWidth="1"/>
    <col min="5130" max="5130" width="11.5703125" bestFit="1" customWidth="1"/>
    <col min="5134" max="5134" width="10.5703125" customWidth="1"/>
    <col min="5141" max="5141" width="9.42578125" customWidth="1"/>
    <col min="5376" max="5376" width="17.140625" customWidth="1"/>
    <col min="5377" max="5377" width="10.42578125" bestFit="1" customWidth="1"/>
    <col min="5378" max="5378" width="10" bestFit="1" customWidth="1"/>
    <col min="5382" max="5382" width="11.5703125" bestFit="1" customWidth="1"/>
    <col min="5386" max="5386" width="11.5703125" bestFit="1" customWidth="1"/>
    <col min="5390" max="5390" width="10.5703125" customWidth="1"/>
    <col min="5397" max="5397" width="9.42578125" customWidth="1"/>
    <col min="5632" max="5632" width="17.140625" customWidth="1"/>
    <col min="5633" max="5633" width="10.42578125" bestFit="1" customWidth="1"/>
    <col min="5634" max="5634" width="10" bestFit="1" customWidth="1"/>
    <col min="5638" max="5638" width="11.5703125" bestFit="1" customWidth="1"/>
    <col min="5642" max="5642" width="11.5703125" bestFit="1" customWidth="1"/>
    <col min="5646" max="5646" width="10.5703125" customWidth="1"/>
    <col min="5653" max="5653" width="9.42578125" customWidth="1"/>
    <col min="5888" max="5888" width="17.140625" customWidth="1"/>
    <col min="5889" max="5889" width="10.42578125" bestFit="1" customWidth="1"/>
    <col min="5890" max="5890" width="10" bestFit="1" customWidth="1"/>
    <col min="5894" max="5894" width="11.5703125" bestFit="1" customWidth="1"/>
    <col min="5898" max="5898" width="11.5703125" bestFit="1" customWidth="1"/>
    <col min="5902" max="5902" width="10.5703125" customWidth="1"/>
    <col min="5909" max="5909" width="9.42578125" customWidth="1"/>
    <col min="6144" max="6144" width="17.140625" customWidth="1"/>
    <col min="6145" max="6145" width="10.42578125" bestFit="1" customWidth="1"/>
    <col min="6146" max="6146" width="10" bestFit="1" customWidth="1"/>
    <col min="6150" max="6150" width="11.5703125" bestFit="1" customWidth="1"/>
    <col min="6154" max="6154" width="11.5703125" bestFit="1" customWidth="1"/>
    <col min="6158" max="6158" width="10.5703125" customWidth="1"/>
    <col min="6165" max="6165" width="9.42578125" customWidth="1"/>
    <col min="6400" max="6400" width="17.140625" customWidth="1"/>
    <col min="6401" max="6401" width="10.42578125" bestFit="1" customWidth="1"/>
    <col min="6402" max="6402" width="10" bestFit="1" customWidth="1"/>
    <col min="6406" max="6406" width="11.5703125" bestFit="1" customWidth="1"/>
    <col min="6410" max="6410" width="11.5703125" bestFit="1" customWidth="1"/>
    <col min="6414" max="6414" width="10.5703125" customWidth="1"/>
    <col min="6421" max="6421" width="9.42578125" customWidth="1"/>
    <col min="6656" max="6656" width="17.140625" customWidth="1"/>
    <col min="6657" max="6657" width="10.42578125" bestFit="1" customWidth="1"/>
    <col min="6658" max="6658" width="10" bestFit="1" customWidth="1"/>
    <col min="6662" max="6662" width="11.5703125" bestFit="1" customWidth="1"/>
    <col min="6666" max="6666" width="11.5703125" bestFit="1" customWidth="1"/>
    <col min="6670" max="6670" width="10.5703125" customWidth="1"/>
    <col min="6677" max="6677" width="9.42578125" customWidth="1"/>
    <col min="6912" max="6912" width="17.140625" customWidth="1"/>
    <col min="6913" max="6913" width="10.42578125" bestFit="1" customWidth="1"/>
    <col min="6914" max="6914" width="10" bestFit="1" customWidth="1"/>
    <col min="6918" max="6918" width="11.5703125" bestFit="1" customWidth="1"/>
    <col min="6922" max="6922" width="11.5703125" bestFit="1" customWidth="1"/>
    <col min="6926" max="6926" width="10.5703125" customWidth="1"/>
    <col min="6933" max="6933" width="9.42578125" customWidth="1"/>
    <col min="7168" max="7168" width="17.140625" customWidth="1"/>
    <col min="7169" max="7169" width="10.42578125" bestFit="1" customWidth="1"/>
    <col min="7170" max="7170" width="10" bestFit="1" customWidth="1"/>
    <col min="7174" max="7174" width="11.5703125" bestFit="1" customWidth="1"/>
    <col min="7178" max="7178" width="11.5703125" bestFit="1" customWidth="1"/>
    <col min="7182" max="7182" width="10.5703125" customWidth="1"/>
    <col min="7189" max="7189" width="9.42578125" customWidth="1"/>
    <col min="7424" max="7424" width="17.140625" customWidth="1"/>
    <col min="7425" max="7425" width="10.42578125" bestFit="1" customWidth="1"/>
    <col min="7426" max="7426" width="10" bestFit="1" customWidth="1"/>
    <col min="7430" max="7430" width="11.5703125" bestFit="1" customWidth="1"/>
    <col min="7434" max="7434" width="11.5703125" bestFit="1" customWidth="1"/>
    <col min="7438" max="7438" width="10.5703125" customWidth="1"/>
    <col min="7445" max="7445" width="9.42578125" customWidth="1"/>
    <col min="7680" max="7680" width="17.140625" customWidth="1"/>
    <col min="7681" max="7681" width="10.42578125" bestFit="1" customWidth="1"/>
    <col min="7682" max="7682" width="10" bestFit="1" customWidth="1"/>
    <col min="7686" max="7686" width="11.5703125" bestFit="1" customWidth="1"/>
    <col min="7690" max="7690" width="11.5703125" bestFit="1" customWidth="1"/>
    <col min="7694" max="7694" width="10.5703125" customWidth="1"/>
    <col min="7701" max="7701" width="9.42578125" customWidth="1"/>
    <col min="7936" max="7936" width="17.140625" customWidth="1"/>
    <col min="7937" max="7937" width="10.42578125" bestFit="1" customWidth="1"/>
    <col min="7938" max="7938" width="10" bestFit="1" customWidth="1"/>
    <col min="7942" max="7942" width="11.5703125" bestFit="1" customWidth="1"/>
    <col min="7946" max="7946" width="11.5703125" bestFit="1" customWidth="1"/>
    <col min="7950" max="7950" width="10.5703125" customWidth="1"/>
    <col min="7957" max="7957" width="9.42578125" customWidth="1"/>
    <col min="8192" max="8192" width="17.140625" customWidth="1"/>
    <col min="8193" max="8193" width="10.42578125" bestFit="1" customWidth="1"/>
    <col min="8194" max="8194" width="10" bestFit="1" customWidth="1"/>
    <col min="8198" max="8198" width="11.5703125" bestFit="1" customWidth="1"/>
    <col min="8202" max="8202" width="11.5703125" bestFit="1" customWidth="1"/>
    <col min="8206" max="8206" width="10.5703125" customWidth="1"/>
    <col min="8213" max="8213" width="9.42578125" customWidth="1"/>
    <col min="8448" max="8448" width="17.140625" customWidth="1"/>
    <col min="8449" max="8449" width="10.42578125" bestFit="1" customWidth="1"/>
    <col min="8450" max="8450" width="10" bestFit="1" customWidth="1"/>
    <col min="8454" max="8454" width="11.5703125" bestFit="1" customWidth="1"/>
    <col min="8458" max="8458" width="11.5703125" bestFit="1" customWidth="1"/>
    <col min="8462" max="8462" width="10.5703125" customWidth="1"/>
    <col min="8469" max="8469" width="9.42578125" customWidth="1"/>
    <col min="8704" max="8704" width="17.140625" customWidth="1"/>
    <col min="8705" max="8705" width="10.42578125" bestFit="1" customWidth="1"/>
    <col min="8706" max="8706" width="10" bestFit="1" customWidth="1"/>
    <col min="8710" max="8710" width="11.5703125" bestFit="1" customWidth="1"/>
    <col min="8714" max="8714" width="11.5703125" bestFit="1" customWidth="1"/>
    <col min="8718" max="8718" width="10.5703125" customWidth="1"/>
    <col min="8725" max="8725" width="9.42578125" customWidth="1"/>
    <col min="8960" max="8960" width="17.140625" customWidth="1"/>
    <col min="8961" max="8961" width="10.42578125" bestFit="1" customWidth="1"/>
    <col min="8962" max="8962" width="10" bestFit="1" customWidth="1"/>
    <col min="8966" max="8966" width="11.5703125" bestFit="1" customWidth="1"/>
    <col min="8970" max="8970" width="11.5703125" bestFit="1" customWidth="1"/>
    <col min="8974" max="8974" width="10.5703125" customWidth="1"/>
    <col min="8981" max="8981" width="9.42578125" customWidth="1"/>
    <col min="9216" max="9216" width="17.140625" customWidth="1"/>
    <col min="9217" max="9217" width="10.42578125" bestFit="1" customWidth="1"/>
    <col min="9218" max="9218" width="10" bestFit="1" customWidth="1"/>
    <col min="9222" max="9222" width="11.5703125" bestFit="1" customWidth="1"/>
    <col min="9226" max="9226" width="11.5703125" bestFit="1" customWidth="1"/>
    <col min="9230" max="9230" width="10.5703125" customWidth="1"/>
    <col min="9237" max="9237" width="9.42578125" customWidth="1"/>
    <col min="9472" max="9472" width="17.140625" customWidth="1"/>
    <col min="9473" max="9473" width="10.42578125" bestFit="1" customWidth="1"/>
    <col min="9474" max="9474" width="10" bestFit="1" customWidth="1"/>
    <col min="9478" max="9478" width="11.5703125" bestFit="1" customWidth="1"/>
    <col min="9482" max="9482" width="11.5703125" bestFit="1" customWidth="1"/>
    <col min="9486" max="9486" width="10.5703125" customWidth="1"/>
    <col min="9493" max="9493" width="9.42578125" customWidth="1"/>
    <col min="9728" max="9728" width="17.140625" customWidth="1"/>
    <col min="9729" max="9729" width="10.42578125" bestFit="1" customWidth="1"/>
    <col min="9730" max="9730" width="10" bestFit="1" customWidth="1"/>
    <col min="9734" max="9734" width="11.5703125" bestFit="1" customWidth="1"/>
    <col min="9738" max="9738" width="11.5703125" bestFit="1" customWidth="1"/>
    <col min="9742" max="9742" width="10.5703125" customWidth="1"/>
    <col min="9749" max="9749" width="9.42578125" customWidth="1"/>
    <col min="9984" max="9984" width="17.140625" customWidth="1"/>
    <col min="9985" max="9985" width="10.42578125" bestFit="1" customWidth="1"/>
    <col min="9986" max="9986" width="10" bestFit="1" customWidth="1"/>
    <col min="9990" max="9990" width="11.5703125" bestFit="1" customWidth="1"/>
    <col min="9994" max="9994" width="11.5703125" bestFit="1" customWidth="1"/>
    <col min="9998" max="9998" width="10.5703125" customWidth="1"/>
    <col min="10005" max="10005" width="9.42578125" customWidth="1"/>
    <col min="10240" max="10240" width="17.140625" customWidth="1"/>
    <col min="10241" max="10241" width="10.42578125" bestFit="1" customWidth="1"/>
    <col min="10242" max="10242" width="10" bestFit="1" customWidth="1"/>
    <col min="10246" max="10246" width="11.5703125" bestFit="1" customWidth="1"/>
    <col min="10250" max="10250" width="11.5703125" bestFit="1" customWidth="1"/>
    <col min="10254" max="10254" width="10.5703125" customWidth="1"/>
    <col min="10261" max="10261" width="9.42578125" customWidth="1"/>
    <col min="10496" max="10496" width="17.140625" customWidth="1"/>
    <col min="10497" max="10497" width="10.42578125" bestFit="1" customWidth="1"/>
    <col min="10498" max="10498" width="10" bestFit="1" customWidth="1"/>
    <col min="10502" max="10502" width="11.5703125" bestFit="1" customWidth="1"/>
    <col min="10506" max="10506" width="11.5703125" bestFit="1" customWidth="1"/>
    <col min="10510" max="10510" width="10.5703125" customWidth="1"/>
    <col min="10517" max="10517" width="9.42578125" customWidth="1"/>
    <col min="10752" max="10752" width="17.140625" customWidth="1"/>
    <col min="10753" max="10753" width="10.42578125" bestFit="1" customWidth="1"/>
    <col min="10754" max="10754" width="10" bestFit="1" customWidth="1"/>
    <col min="10758" max="10758" width="11.5703125" bestFit="1" customWidth="1"/>
    <col min="10762" max="10762" width="11.5703125" bestFit="1" customWidth="1"/>
    <col min="10766" max="10766" width="10.5703125" customWidth="1"/>
    <col min="10773" max="10773" width="9.42578125" customWidth="1"/>
    <col min="11008" max="11008" width="17.140625" customWidth="1"/>
    <col min="11009" max="11009" width="10.42578125" bestFit="1" customWidth="1"/>
    <col min="11010" max="11010" width="10" bestFit="1" customWidth="1"/>
    <col min="11014" max="11014" width="11.5703125" bestFit="1" customWidth="1"/>
    <col min="11018" max="11018" width="11.5703125" bestFit="1" customWidth="1"/>
    <col min="11022" max="11022" width="10.5703125" customWidth="1"/>
    <col min="11029" max="11029" width="9.42578125" customWidth="1"/>
    <col min="11264" max="11264" width="17.140625" customWidth="1"/>
    <col min="11265" max="11265" width="10.42578125" bestFit="1" customWidth="1"/>
    <col min="11266" max="11266" width="10" bestFit="1" customWidth="1"/>
    <col min="11270" max="11270" width="11.5703125" bestFit="1" customWidth="1"/>
    <col min="11274" max="11274" width="11.5703125" bestFit="1" customWidth="1"/>
    <col min="11278" max="11278" width="10.5703125" customWidth="1"/>
    <col min="11285" max="11285" width="9.42578125" customWidth="1"/>
    <col min="11520" max="11520" width="17.140625" customWidth="1"/>
    <col min="11521" max="11521" width="10.42578125" bestFit="1" customWidth="1"/>
    <col min="11522" max="11522" width="10" bestFit="1" customWidth="1"/>
    <col min="11526" max="11526" width="11.5703125" bestFit="1" customWidth="1"/>
    <col min="11530" max="11530" width="11.5703125" bestFit="1" customWidth="1"/>
    <col min="11534" max="11534" width="10.5703125" customWidth="1"/>
    <col min="11541" max="11541" width="9.42578125" customWidth="1"/>
    <col min="11776" max="11776" width="17.140625" customWidth="1"/>
    <col min="11777" max="11777" width="10.42578125" bestFit="1" customWidth="1"/>
    <col min="11778" max="11778" width="10" bestFit="1" customWidth="1"/>
    <col min="11782" max="11782" width="11.5703125" bestFit="1" customWidth="1"/>
    <col min="11786" max="11786" width="11.5703125" bestFit="1" customWidth="1"/>
    <col min="11790" max="11790" width="10.5703125" customWidth="1"/>
    <col min="11797" max="11797" width="9.42578125" customWidth="1"/>
    <col min="12032" max="12032" width="17.140625" customWidth="1"/>
    <col min="12033" max="12033" width="10.42578125" bestFit="1" customWidth="1"/>
    <col min="12034" max="12034" width="10" bestFit="1" customWidth="1"/>
    <col min="12038" max="12038" width="11.5703125" bestFit="1" customWidth="1"/>
    <col min="12042" max="12042" width="11.5703125" bestFit="1" customWidth="1"/>
    <col min="12046" max="12046" width="10.5703125" customWidth="1"/>
    <col min="12053" max="12053" width="9.42578125" customWidth="1"/>
    <col min="12288" max="12288" width="17.140625" customWidth="1"/>
    <col min="12289" max="12289" width="10.42578125" bestFit="1" customWidth="1"/>
    <col min="12290" max="12290" width="10" bestFit="1" customWidth="1"/>
    <col min="12294" max="12294" width="11.5703125" bestFit="1" customWidth="1"/>
    <col min="12298" max="12298" width="11.5703125" bestFit="1" customWidth="1"/>
    <col min="12302" max="12302" width="10.5703125" customWidth="1"/>
    <col min="12309" max="12309" width="9.42578125" customWidth="1"/>
    <col min="12544" max="12544" width="17.140625" customWidth="1"/>
    <col min="12545" max="12545" width="10.42578125" bestFit="1" customWidth="1"/>
    <col min="12546" max="12546" width="10" bestFit="1" customWidth="1"/>
    <col min="12550" max="12550" width="11.5703125" bestFit="1" customWidth="1"/>
    <col min="12554" max="12554" width="11.5703125" bestFit="1" customWidth="1"/>
    <col min="12558" max="12558" width="10.5703125" customWidth="1"/>
    <col min="12565" max="12565" width="9.42578125" customWidth="1"/>
    <col min="12800" max="12800" width="17.140625" customWidth="1"/>
    <col min="12801" max="12801" width="10.42578125" bestFit="1" customWidth="1"/>
    <col min="12802" max="12802" width="10" bestFit="1" customWidth="1"/>
    <col min="12806" max="12806" width="11.5703125" bestFit="1" customWidth="1"/>
    <col min="12810" max="12810" width="11.5703125" bestFit="1" customWidth="1"/>
    <col min="12814" max="12814" width="10.5703125" customWidth="1"/>
    <col min="12821" max="12821" width="9.42578125" customWidth="1"/>
    <col min="13056" max="13056" width="17.140625" customWidth="1"/>
    <col min="13057" max="13057" width="10.42578125" bestFit="1" customWidth="1"/>
    <col min="13058" max="13058" width="10" bestFit="1" customWidth="1"/>
    <col min="13062" max="13062" width="11.5703125" bestFit="1" customWidth="1"/>
    <col min="13066" max="13066" width="11.5703125" bestFit="1" customWidth="1"/>
    <col min="13070" max="13070" width="10.5703125" customWidth="1"/>
    <col min="13077" max="13077" width="9.42578125" customWidth="1"/>
    <col min="13312" max="13312" width="17.140625" customWidth="1"/>
    <col min="13313" max="13313" width="10.42578125" bestFit="1" customWidth="1"/>
    <col min="13314" max="13314" width="10" bestFit="1" customWidth="1"/>
    <col min="13318" max="13318" width="11.5703125" bestFit="1" customWidth="1"/>
    <col min="13322" max="13322" width="11.5703125" bestFit="1" customWidth="1"/>
    <col min="13326" max="13326" width="10.5703125" customWidth="1"/>
    <col min="13333" max="13333" width="9.42578125" customWidth="1"/>
    <col min="13568" max="13568" width="17.140625" customWidth="1"/>
    <col min="13569" max="13569" width="10.42578125" bestFit="1" customWidth="1"/>
    <col min="13570" max="13570" width="10" bestFit="1" customWidth="1"/>
    <col min="13574" max="13574" width="11.5703125" bestFit="1" customWidth="1"/>
    <col min="13578" max="13578" width="11.5703125" bestFit="1" customWidth="1"/>
    <col min="13582" max="13582" width="10.5703125" customWidth="1"/>
    <col min="13589" max="13589" width="9.42578125" customWidth="1"/>
    <col min="13824" max="13824" width="17.140625" customWidth="1"/>
    <col min="13825" max="13825" width="10.42578125" bestFit="1" customWidth="1"/>
    <col min="13826" max="13826" width="10" bestFit="1" customWidth="1"/>
    <col min="13830" max="13830" width="11.5703125" bestFit="1" customWidth="1"/>
    <col min="13834" max="13834" width="11.5703125" bestFit="1" customWidth="1"/>
    <col min="13838" max="13838" width="10.5703125" customWidth="1"/>
    <col min="13845" max="13845" width="9.42578125" customWidth="1"/>
    <col min="14080" max="14080" width="17.140625" customWidth="1"/>
    <col min="14081" max="14081" width="10.42578125" bestFit="1" customWidth="1"/>
    <col min="14082" max="14082" width="10" bestFit="1" customWidth="1"/>
    <col min="14086" max="14086" width="11.5703125" bestFit="1" customWidth="1"/>
    <col min="14090" max="14090" width="11.5703125" bestFit="1" customWidth="1"/>
    <col min="14094" max="14094" width="10.5703125" customWidth="1"/>
    <col min="14101" max="14101" width="9.42578125" customWidth="1"/>
    <col min="14336" max="14336" width="17.140625" customWidth="1"/>
    <col min="14337" max="14337" width="10.42578125" bestFit="1" customWidth="1"/>
    <col min="14338" max="14338" width="10" bestFit="1" customWidth="1"/>
    <col min="14342" max="14342" width="11.5703125" bestFit="1" customWidth="1"/>
    <col min="14346" max="14346" width="11.5703125" bestFit="1" customWidth="1"/>
    <col min="14350" max="14350" width="10.5703125" customWidth="1"/>
    <col min="14357" max="14357" width="9.42578125" customWidth="1"/>
    <col min="14592" max="14592" width="17.140625" customWidth="1"/>
    <col min="14593" max="14593" width="10.42578125" bestFit="1" customWidth="1"/>
    <col min="14594" max="14594" width="10" bestFit="1" customWidth="1"/>
    <col min="14598" max="14598" width="11.5703125" bestFit="1" customWidth="1"/>
    <col min="14602" max="14602" width="11.5703125" bestFit="1" customWidth="1"/>
    <col min="14606" max="14606" width="10.5703125" customWidth="1"/>
    <col min="14613" max="14613" width="9.42578125" customWidth="1"/>
    <col min="14848" max="14848" width="17.140625" customWidth="1"/>
    <col min="14849" max="14849" width="10.42578125" bestFit="1" customWidth="1"/>
    <col min="14850" max="14850" width="10" bestFit="1" customWidth="1"/>
    <col min="14854" max="14854" width="11.5703125" bestFit="1" customWidth="1"/>
    <col min="14858" max="14858" width="11.5703125" bestFit="1" customWidth="1"/>
    <col min="14862" max="14862" width="10.5703125" customWidth="1"/>
    <col min="14869" max="14869" width="9.42578125" customWidth="1"/>
    <col min="15104" max="15104" width="17.140625" customWidth="1"/>
    <col min="15105" max="15105" width="10.42578125" bestFit="1" customWidth="1"/>
    <col min="15106" max="15106" width="10" bestFit="1" customWidth="1"/>
    <col min="15110" max="15110" width="11.5703125" bestFit="1" customWidth="1"/>
    <col min="15114" max="15114" width="11.5703125" bestFit="1" customWidth="1"/>
    <col min="15118" max="15118" width="10.5703125" customWidth="1"/>
    <col min="15125" max="15125" width="9.42578125" customWidth="1"/>
    <col min="15360" max="15360" width="17.140625" customWidth="1"/>
    <col min="15361" max="15361" width="10.42578125" bestFit="1" customWidth="1"/>
    <col min="15362" max="15362" width="10" bestFit="1" customWidth="1"/>
    <col min="15366" max="15366" width="11.5703125" bestFit="1" customWidth="1"/>
    <col min="15370" max="15370" width="11.5703125" bestFit="1" customWidth="1"/>
    <col min="15374" max="15374" width="10.5703125" customWidth="1"/>
    <col min="15381" max="15381" width="9.42578125" customWidth="1"/>
    <col min="15616" max="15616" width="17.140625" customWidth="1"/>
    <col min="15617" max="15617" width="10.42578125" bestFit="1" customWidth="1"/>
    <col min="15618" max="15618" width="10" bestFit="1" customWidth="1"/>
    <col min="15622" max="15622" width="11.5703125" bestFit="1" customWidth="1"/>
    <col min="15626" max="15626" width="11.5703125" bestFit="1" customWidth="1"/>
    <col min="15630" max="15630" width="10.5703125" customWidth="1"/>
    <col min="15637" max="15637" width="9.42578125" customWidth="1"/>
    <col min="15872" max="15872" width="17.140625" customWidth="1"/>
    <col min="15873" max="15873" width="10.42578125" bestFit="1" customWidth="1"/>
    <col min="15874" max="15874" width="10" bestFit="1" customWidth="1"/>
    <col min="15878" max="15878" width="11.5703125" bestFit="1" customWidth="1"/>
    <col min="15882" max="15882" width="11.5703125" bestFit="1" customWidth="1"/>
    <col min="15886" max="15886" width="10.5703125" customWidth="1"/>
    <col min="15893" max="15893" width="9.42578125" customWidth="1"/>
    <col min="16128" max="16128" width="17.140625" customWidth="1"/>
    <col min="16129" max="16129" width="10.42578125" bestFit="1" customWidth="1"/>
    <col min="16130" max="16130" width="10" bestFit="1" customWidth="1"/>
    <col min="16134" max="16134" width="11.5703125" bestFit="1" customWidth="1"/>
    <col min="16138" max="16138" width="11.5703125" bestFit="1" customWidth="1"/>
    <col min="16142" max="16142" width="10.5703125" customWidth="1"/>
    <col min="16149" max="16149" width="9.42578125" customWidth="1"/>
  </cols>
  <sheetData>
    <row r="1" spans="1:24" s="13" customFormat="1" x14ac:dyDescent="0.25">
      <c r="C1" s="14"/>
      <c r="D1" s="15"/>
      <c r="H1" s="16"/>
      <c r="I1" s="16"/>
      <c r="J1" s="16"/>
      <c r="K1" s="16"/>
      <c r="L1" s="16"/>
      <c r="M1" s="16"/>
      <c r="N1" s="16"/>
      <c r="Q1" s="17"/>
      <c r="R1" s="17"/>
      <c r="W1" s="18"/>
    </row>
    <row r="2" spans="1:24" s="13" customFormat="1" x14ac:dyDescent="0.25">
      <c r="C2" s="14"/>
      <c r="D2" s="15"/>
      <c r="H2" s="16"/>
      <c r="I2" s="16"/>
      <c r="J2" s="16"/>
      <c r="K2" s="16"/>
      <c r="L2" s="16"/>
      <c r="M2" s="16"/>
      <c r="N2" s="16"/>
      <c r="Q2" s="17"/>
      <c r="R2" s="17"/>
      <c r="W2" s="18"/>
    </row>
    <row r="3" spans="1:24" s="13" customFormat="1" ht="18.75" x14ac:dyDescent="0.25">
      <c r="A3" s="1325" t="s">
        <v>173</v>
      </c>
      <c r="B3" s="1325"/>
      <c r="C3" s="1325"/>
      <c r="D3" s="1325"/>
      <c r="E3" s="1325"/>
      <c r="F3" s="1325"/>
      <c r="G3" s="1325"/>
      <c r="H3" s="1325"/>
      <c r="I3" s="1325"/>
      <c r="J3" s="1325"/>
      <c r="K3" s="1325"/>
      <c r="L3" s="1325"/>
      <c r="M3" s="1325"/>
      <c r="N3" s="1325"/>
      <c r="O3" s="1325"/>
      <c r="P3" s="1325"/>
      <c r="Q3" s="1325"/>
      <c r="R3" s="1325"/>
      <c r="S3" s="1325"/>
      <c r="T3" s="1325"/>
      <c r="U3" s="1325"/>
      <c r="V3" s="1325"/>
      <c r="W3" s="1325"/>
    </row>
    <row r="4" spans="1:24" s="13" customFormat="1" ht="15.75" x14ac:dyDescent="0.25">
      <c r="A4" s="1326" t="s">
        <v>174</v>
      </c>
      <c r="B4" s="1326"/>
      <c r="C4" s="1326"/>
      <c r="D4" s="1326"/>
      <c r="E4" s="1326"/>
      <c r="F4" s="1326"/>
      <c r="G4" s="1326"/>
      <c r="H4" s="1326"/>
      <c r="I4" s="1326"/>
      <c r="J4" s="1326"/>
      <c r="K4" s="1326"/>
      <c r="L4" s="1326"/>
      <c r="M4" s="1326"/>
      <c r="N4" s="1326"/>
      <c r="O4" s="1326"/>
      <c r="P4" s="1326"/>
      <c r="Q4" s="1326"/>
      <c r="R4" s="1326"/>
      <c r="S4" s="1326"/>
      <c r="T4" s="1326"/>
      <c r="U4" s="1326"/>
      <c r="V4" s="1326"/>
      <c r="W4" s="1326"/>
    </row>
    <row r="5" spans="1:24" s="13" customFormat="1" ht="21" x14ac:dyDescent="0.25">
      <c r="A5" s="10"/>
      <c r="B5" s="10"/>
      <c r="C5" s="19"/>
      <c r="D5" s="20"/>
      <c r="E5" s="10"/>
      <c r="F5" s="10"/>
      <c r="G5" s="1327" t="s">
        <v>175</v>
      </c>
      <c r="H5" s="1327"/>
      <c r="I5" s="1327"/>
      <c r="J5" s="1327"/>
      <c r="K5" s="1327"/>
      <c r="L5" s="1327"/>
      <c r="M5" s="1327"/>
      <c r="N5" s="1327"/>
      <c r="O5" s="1327"/>
      <c r="P5" s="1327"/>
      <c r="Q5" s="10"/>
      <c r="R5" s="10"/>
      <c r="S5" s="10"/>
      <c r="T5" s="10"/>
      <c r="W5" s="18"/>
    </row>
    <row r="6" spans="1:24" s="13" customFormat="1" x14ac:dyDescent="0.25">
      <c r="A6" s="21"/>
      <c r="B6" s="21"/>
      <c r="C6" s="22"/>
      <c r="D6" s="23"/>
      <c r="E6" s="21"/>
      <c r="F6" s="21"/>
      <c r="G6" s="21"/>
      <c r="H6" s="24"/>
      <c r="I6" s="24"/>
      <c r="J6" s="24"/>
      <c r="K6" s="24"/>
      <c r="L6" s="24"/>
      <c r="M6" s="24"/>
      <c r="N6" s="24"/>
      <c r="O6" s="21"/>
      <c r="P6" s="21"/>
      <c r="Q6" s="25"/>
      <c r="R6" s="25"/>
      <c r="S6" s="21"/>
      <c r="T6" s="21"/>
      <c r="W6" s="18"/>
    </row>
    <row r="7" spans="1:24" s="13" customFormat="1" ht="18.75" x14ac:dyDescent="0.25">
      <c r="A7" s="1325" t="s">
        <v>0</v>
      </c>
      <c r="B7" s="1325"/>
      <c r="C7" s="1325"/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</row>
    <row r="8" spans="1:24" s="13" customFormat="1" ht="18.75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s="13" customFormat="1" ht="18.75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.75" thickBot="1" x14ac:dyDescent="0.3"/>
    <row r="11" spans="1:24" ht="27" customHeight="1" thickTop="1" x14ac:dyDescent="0.25">
      <c r="A11" s="28" t="s">
        <v>1</v>
      </c>
      <c r="B11" s="29" t="s">
        <v>176</v>
      </c>
      <c r="C11" s="30" t="s">
        <v>177</v>
      </c>
      <c r="D11" s="30" t="s">
        <v>178</v>
      </c>
      <c r="E11" s="30" t="s">
        <v>179</v>
      </c>
      <c r="F11" s="30" t="s">
        <v>178</v>
      </c>
      <c r="G11" s="30" t="s">
        <v>180</v>
      </c>
      <c r="H11" s="30" t="s">
        <v>178</v>
      </c>
      <c r="I11" s="1328" t="s">
        <v>8</v>
      </c>
      <c r="J11" s="1329"/>
      <c r="K11" s="1329"/>
      <c r="L11" s="1329"/>
      <c r="M11" s="1329"/>
      <c r="N11" s="1329"/>
      <c r="O11" s="1329"/>
      <c r="P11" s="1329"/>
      <c r="Q11" s="1329"/>
      <c r="R11" s="1329"/>
      <c r="S11" s="1329"/>
      <c r="T11" s="1329"/>
      <c r="U11" s="1329"/>
      <c r="V11" s="1329"/>
      <c r="W11" s="1329"/>
      <c r="X11" s="1330"/>
    </row>
    <row r="12" spans="1:24" ht="35.25" customHeight="1" thickBot="1" x14ac:dyDescent="0.3">
      <c r="A12" s="31"/>
      <c r="B12" s="32"/>
      <c r="C12" s="33"/>
      <c r="D12" s="33"/>
      <c r="E12" s="33"/>
      <c r="F12" s="33"/>
      <c r="G12" s="33"/>
      <c r="H12" s="33"/>
      <c r="I12" s="34" t="s">
        <v>181</v>
      </c>
      <c r="J12" s="34" t="s">
        <v>5</v>
      </c>
      <c r="K12" s="34" t="s">
        <v>10</v>
      </c>
      <c r="L12" s="34" t="s">
        <v>5</v>
      </c>
      <c r="M12" s="34" t="s">
        <v>182</v>
      </c>
      <c r="N12" s="34" t="s">
        <v>5</v>
      </c>
      <c r="O12" s="34" t="s">
        <v>183</v>
      </c>
      <c r="P12" s="34" t="s">
        <v>5</v>
      </c>
      <c r="Q12" s="34" t="s">
        <v>13</v>
      </c>
      <c r="R12" s="35" t="s">
        <v>5</v>
      </c>
      <c r="S12" s="34" t="s">
        <v>14</v>
      </c>
      <c r="T12" s="34" t="s">
        <v>5</v>
      </c>
      <c r="U12" s="34" t="s">
        <v>184</v>
      </c>
      <c r="V12" s="36" t="s">
        <v>5</v>
      </c>
      <c r="W12" s="34" t="s">
        <v>185</v>
      </c>
      <c r="X12" s="37" t="s">
        <v>5</v>
      </c>
    </row>
    <row r="13" spans="1:24" s="51" customFormat="1" ht="25.5" customHeight="1" x14ac:dyDescent="0.2">
      <c r="A13" s="38" t="s">
        <v>186</v>
      </c>
      <c r="B13" s="39">
        <v>192748</v>
      </c>
      <c r="C13" s="40">
        <v>190779</v>
      </c>
      <c r="D13" s="41">
        <f t="shared" ref="D13:D19" si="0">C13/B13*100</f>
        <v>98.978458920455722</v>
      </c>
      <c r="E13" s="42">
        <v>2021</v>
      </c>
      <c r="F13" s="43">
        <f t="shared" ref="F13:F19" si="1">E13/C13*100</f>
        <v>1.059340912783902</v>
      </c>
      <c r="G13" s="44">
        <f t="shared" ref="G13:G19" si="2">C13-E13</f>
        <v>188758</v>
      </c>
      <c r="H13" s="41">
        <f t="shared" ref="H13:H20" si="3">G13/C13*100</f>
        <v>98.940659087216105</v>
      </c>
      <c r="I13" s="45">
        <v>43</v>
      </c>
      <c r="J13" s="41">
        <f t="shared" ref="J13:J20" si="4">I13/G13*100</f>
        <v>2.2780491422880089E-2</v>
      </c>
      <c r="K13" s="40">
        <v>143786</v>
      </c>
      <c r="L13" s="41">
        <f t="shared" ref="L13:L19" si="5">K13/G13*100</f>
        <v>76.174784644889229</v>
      </c>
      <c r="M13" s="45">
        <v>1109</v>
      </c>
      <c r="N13" s="46">
        <f t="shared" ref="N13:N19" si="6">M13/G13*100</f>
        <v>0.58752476716218649</v>
      </c>
      <c r="O13" s="42">
        <v>667</v>
      </c>
      <c r="P13" s="43">
        <f t="shared" ref="P13:P20" si="7">O13/G13*100</f>
        <v>0.35336250648979117</v>
      </c>
      <c r="Q13" s="42">
        <v>18885</v>
      </c>
      <c r="R13" s="43">
        <f t="shared" ref="R13:R20" si="8">Q13/G13*100</f>
        <v>10.004873965606755</v>
      </c>
      <c r="S13" s="47">
        <v>23837</v>
      </c>
      <c r="T13" s="43">
        <f t="shared" ref="T13:T20" si="9">S13/G13*100</f>
        <v>12.628338931330063</v>
      </c>
      <c r="U13" s="45">
        <v>137</v>
      </c>
      <c r="V13" s="48">
        <f t="shared" ref="V13:V20" si="10">U13/G13*100</f>
        <v>7.2579705231036573E-2</v>
      </c>
      <c r="W13" s="49">
        <v>294</v>
      </c>
      <c r="X13" s="50">
        <f t="shared" ref="X13:X20" si="11">W13/G13*100</f>
        <v>0.15575498786806388</v>
      </c>
    </row>
    <row r="14" spans="1:24" s="51" customFormat="1" ht="25.5" customHeight="1" x14ac:dyDescent="0.2">
      <c r="A14" s="52" t="s">
        <v>187</v>
      </c>
      <c r="B14" s="53">
        <v>236350</v>
      </c>
      <c r="C14" s="54">
        <v>234835</v>
      </c>
      <c r="D14" s="41">
        <f t="shared" si="0"/>
        <v>99.359001480854673</v>
      </c>
      <c r="E14" s="55">
        <v>2008</v>
      </c>
      <c r="F14" s="43">
        <f t="shared" si="1"/>
        <v>0.85506845231758477</v>
      </c>
      <c r="G14" s="44">
        <f t="shared" si="2"/>
        <v>232827</v>
      </c>
      <c r="H14" s="41">
        <f t="shared" si="3"/>
        <v>99.144931547682418</v>
      </c>
      <c r="I14" s="56">
        <v>1197</v>
      </c>
      <c r="J14" s="41">
        <f t="shared" si="4"/>
        <v>0.5141156309190944</v>
      </c>
      <c r="K14" s="54">
        <v>181887</v>
      </c>
      <c r="L14" s="41">
        <f t="shared" si="5"/>
        <v>78.121094202991927</v>
      </c>
      <c r="M14" s="56">
        <v>997</v>
      </c>
      <c r="N14" s="57">
        <f t="shared" si="6"/>
        <v>0.42821494070704857</v>
      </c>
      <c r="O14" s="55">
        <v>827</v>
      </c>
      <c r="P14" s="43">
        <f t="shared" si="7"/>
        <v>0.35519935402680963</v>
      </c>
      <c r="Q14" s="55">
        <v>19716</v>
      </c>
      <c r="R14" s="43">
        <f t="shared" si="8"/>
        <v>8.4680900411034798</v>
      </c>
      <c r="S14" s="58">
        <v>27660</v>
      </c>
      <c r="T14" s="43">
        <f t="shared" si="9"/>
        <v>11.880065456325942</v>
      </c>
      <c r="U14" s="56">
        <v>362</v>
      </c>
      <c r="V14" s="48">
        <f t="shared" si="10"/>
        <v>0.155480249283803</v>
      </c>
      <c r="W14" s="49">
        <v>181</v>
      </c>
      <c r="X14" s="59">
        <f t="shared" si="11"/>
        <v>7.7740124641901498E-2</v>
      </c>
    </row>
    <row r="15" spans="1:24" s="51" customFormat="1" ht="25.5" customHeight="1" x14ac:dyDescent="0.2">
      <c r="A15" s="52" t="s">
        <v>188</v>
      </c>
      <c r="B15" s="53">
        <v>177303</v>
      </c>
      <c r="C15" s="54">
        <v>172331</v>
      </c>
      <c r="D15" s="41">
        <f t="shared" si="0"/>
        <v>97.195760929031096</v>
      </c>
      <c r="E15" s="55">
        <v>1420</v>
      </c>
      <c r="F15" s="43">
        <f t="shared" si="1"/>
        <v>0.82399568272684554</v>
      </c>
      <c r="G15" s="44">
        <f t="shared" si="2"/>
        <v>170911</v>
      </c>
      <c r="H15" s="41">
        <f t="shared" si="3"/>
        <v>99.176004317273154</v>
      </c>
      <c r="I15" s="56">
        <v>123</v>
      </c>
      <c r="J15" s="41">
        <f t="shared" si="4"/>
        <v>7.19672812165396E-2</v>
      </c>
      <c r="K15" s="54">
        <v>128394</v>
      </c>
      <c r="L15" s="41">
        <f t="shared" si="5"/>
        <v>75.123309792816144</v>
      </c>
      <c r="M15" s="56">
        <v>819</v>
      </c>
      <c r="N15" s="57">
        <f t="shared" si="6"/>
        <v>0.47919677492964174</v>
      </c>
      <c r="O15" s="55">
        <v>1706</v>
      </c>
      <c r="P15" s="43">
        <f t="shared" si="7"/>
        <v>0.99818033947493134</v>
      </c>
      <c r="Q15" s="55">
        <v>22403</v>
      </c>
      <c r="R15" s="43">
        <f t="shared" si="8"/>
        <v>13.10799187881412</v>
      </c>
      <c r="S15" s="58">
        <v>16553</v>
      </c>
      <c r="T15" s="43">
        <f t="shared" si="9"/>
        <v>9.685157772173822</v>
      </c>
      <c r="U15" s="56">
        <v>624</v>
      </c>
      <c r="V15" s="48">
        <f t="shared" si="10"/>
        <v>0.36510230470829846</v>
      </c>
      <c r="W15" s="49">
        <v>289</v>
      </c>
      <c r="X15" s="59">
        <f t="shared" si="11"/>
        <v>0.16909385586650363</v>
      </c>
    </row>
    <row r="16" spans="1:24" s="51" customFormat="1" ht="25.5" customHeight="1" x14ac:dyDescent="0.2">
      <c r="A16" s="52" t="s">
        <v>189</v>
      </c>
      <c r="B16" s="53">
        <v>193156</v>
      </c>
      <c r="C16" s="54">
        <v>189484</v>
      </c>
      <c r="D16" s="41">
        <f t="shared" si="0"/>
        <v>98.098945929714844</v>
      </c>
      <c r="E16" s="55">
        <v>2601</v>
      </c>
      <c r="F16" s="43">
        <f t="shared" si="1"/>
        <v>1.3726752654577696</v>
      </c>
      <c r="G16" s="44">
        <f t="shared" si="2"/>
        <v>186883</v>
      </c>
      <c r="H16" s="41">
        <f t="shared" si="3"/>
        <v>98.627324734542228</v>
      </c>
      <c r="I16" s="56">
        <v>465</v>
      </c>
      <c r="J16" s="41">
        <f t="shared" si="4"/>
        <v>0.24881877966428192</v>
      </c>
      <c r="K16" s="54">
        <v>138255</v>
      </c>
      <c r="L16" s="41">
        <f t="shared" si="5"/>
        <v>73.979441682764076</v>
      </c>
      <c r="M16" s="56">
        <v>1037</v>
      </c>
      <c r="N16" s="57">
        <f t="shared" si="6"/>
        <v>0.55489263335883943</v>
      </c>
      <c r="O16" s="55">
        <v>1901</v>
      </c>
      <c r="P16" s="43">
        <f t="shared" si="7"/>
        <v>1.0172139787995698</v>
      </c>
      <c r="Q16" s="55">
        <v>31121</v>
      </c>
      <c r="R16" s="43">
        <f t="shared" si="8"/>
        <v>16.652665036413154</v>
      </c>
      <c r="S16" s="58">
        <v>13141</v>
      </c>
      <c r="T16" s="43">
        <f t="shared" si="9"/>
        <v>7.0316722227275887</v>
      </c>
      <c r="U16" s="56">
        <v>496</v>
      </c>
      <c r="V16" s="48">
        <f t="shared" si="10"/>
        <v>0.26540669830856739</v>
      </c>
      <c r="W16" s="49">
        <v>467</v>
      </c>
      <c r="X16" s="59">
        <f t="shared" si="11"/>
        <v>0.24988896796391324</v>
      </c>
    </row>
    <row r="17" spans="1:24" s="51" customFormat="1" ht="25.5" customHeight="1" x14ac:dyDescent="0.2">
      <c r="A17" s="52" t="s">
        <v>190</v>
      </c>
      <c r="B17" s="53">
        <v>181634</v>
      </c>
      <c r="C17" s="54">
        <v>180021</v>
      </c>
      <c r="D17" s="41">
        <f t="shared" si="0"/>
        <v>99.111950405761036</v>
      </c>
      <c r="E17" s="55">
        <v>1937</v>
      </c>
      <c r="F17" s="43">
        <f t="shared" si="1"/>
        <v>1.075985579460174</v>
      </c>
      <c r="G17" s="44">
        <f t="shared" si="2"/>
        <v>178084</v>
      </c>
      <c r="H17" s="41">
        <f t="shared" si="3"/>
        <v>98.924014420539834</v>
      </c>
      <c r="I17" s="56">
        <v>919</v>
      </c>
      <c r="J17" s="41">
        <f t="shared" si="4"/>
        <v>0.51604860627569005</v>
      </c>
      <c r="K17" s="54">
        <v>132241</v>
      </c>
      <c r="L17" s="41">
        <f t="shared" si="5"/>
        <v>74.257653691516367</v>
      </c>
      <c r="M17" s="56">
        <v>1164</v>
      </c>
      <c r="N17" s="57">
        <f t="shared" si="6"/>
        <v>0.65362413243188611</v>
      </c>
      <c r="O17" s="55">
        <v>2315</v>
      </c>
      <c r="P17" s="43">
        <f t="shared" si="7"/>
        <v>1.2999483389860964</v>
      </c>
      <c r="Q17" s="55">
        <v>30734</v>
      </c>
      <c r="R17" s="43">
        <f t="shared" si="8"/>
        <v>17.258147840345007</v>
      </c>
      <c r="S17" s="58">
        <v>9044</v>
      </c>
      <c r="T17" s="43">
        <f t="shared" si="9"/>
        <v>5.0785022798230051</v>
      </c>
      <c r="U17" s="56">
        <v>836</v>
      </c>
      <c r="V17" s="48">
        <f t="shared" si="10"/>
        <v>0.4694413872105298</v>
      </c>
      <c r="W17" s="49">
        <v>831</v>
      </c>
      <c r="X17" s="59">
        <f t="shared" si="11"/>
        <v>0.46663372341142378</v>
      </c>
    </row>
    <row r="18" spans="1:24" s="51" customFormat="1" ht="25.5" customHeight="1" x14ac:dyDescent="0.2">
      <c r="A18" s="52" t="s">
        <v>191</v>
      </c>
      <c r="B18" s="53">
        <v>238368</v>
      </c>
      <c r="C18" s="54">
        <v>238206</v>
      </c>
      <c r="D18" s="41">
        <f t="shared" si="0"/>
        <v>99.932037857430515</v>
      </c>
      <c r="E18" s="55">
        <v>870</v>
      </c>
      <c r="F18" s="43">
        <f t="shared" si="1"/>
        <v>0.36523009495982472</v>
      </c>
      <c r="G18" s="44">
        <f>C18-E18</f>
        <v>237336</v>
      </c>
      <c r="H18" s="41">
        <f t="shared" si="3"/>
        <v>99.634769905040173</v>
      </c>
      <c r="I18" s="56">
        <v>1633</v>
      </c>
      <c r="J18" s="41">
        <f t="shared" si="4"/>
        <v>0.68805406680823811</v>
      </c>
      <c r="K18" s="54">
        <v>181548</v>
      </c>
      <c r="L18" s="41">
        <f t="shared" si="5"/>
        <v>76.494084336131053</v>
      </c>
      <c r="M18" s="56">
        <v>1182</v>
      </c>
      <c r="N18" s="57">
        <f t="shared" si="6"/>
        <v>0.49802811204368491</v>
      </c>
      <c r="O18" s="55">
        <v>501</v>
      </c>
      <c r="P18" s="43">
        <f t="shared" si="7"/>
        <v>0.21109313378501365</v>
      </c>
      <c r="Q18" s="55">
        <v>27178</v>
      </c>
      <c r="R18" s="43">
        <f t="shared" si="8"/>
        <v>11.45127582836148</v>
      </c>
      <c r="S18" s="58">
        <v>24213</v>
      </c>
      <c r="T18" s="43">
        <f t="shared" si="9"/>
        <v>10.201992112448174</v>
      </c>
      <c r="U18" s="56">
        <v>634</v>
      </c>
      <c r="V18" s="48">
        <f t="shared" si="10"/>
        <v>0.26713182997943846</v>
      </c>
      <c r="W18" s="49">
        <v>447</v>
      </c>
      <c r="X18" s="59">
        <f t="shared" si="11"/>
        <v>0.18834058044291638</v>
      </c>
    </row>
    <row r="19" spans="1:24" s="51" customFormat="1" ht="25.5" customHeight="1" thickBot="1" x14ac:dyDescent="0.25">
      <c r="A19" s="60" t="s">
        <v>17</v>
      </c>
      <c r="B19" s="61">
        <v>174001</v>
      </c>
      <c r="C19" s="62">
        <v>171340</v>
      </c>
      <c r="D19" s="63">
        <f t="shared" si="0"/>
        <v>98.470698444261814</v>
      </c>
      <c r="E19" s="64">
        <v>1021</v>
      </c>
      <c r="F19" s="65">
        <f t="shared" si="1"/>
        <v>0.59589121045873705</v>
      </c>
      <c r="G19" s="66">
        <f t="shared" si="2"/>
        <v>170319</v>
      </c>
      <c r="H19" s="63">
        <f t="shared" si="3"/>
        <v>99.404108789541269</v>
      </c>
      <c r="I19" s="67">
        <v>41</v>
      </c>
      <c r="J19" s="63">
        <f t="shared" si="4"/>
        <v>2.4072475766062508E-2</v>
      </c>
      <c r="K19" s="62">
        <v>129407</v>
      </c>
      <c r="L19" s="63">
        <f t="shared" si="5"/>
        <v>75.97919198680124</v>
      </c>
      <c r="M19" s="67">
        <v>1059</v>
      </c>
      <c r="N19" s="68">
        <f t="shared" si="6"/>
        <v>0.62177443503073648</v>
      </c>
      <c r="O19" s="64">
        <v>3121</v>
      </c>
      <c r="P19" s="65">
        <f t="shared" si="7"/>
        <v>1.8324438259970994</v>
      </c>
      <c r="Q19" s="64">
        <v>28124</v>
      </c>
      <c r="R19" s="65">
        <f t="shared" si="8"/>
        <v>16.512544108408338</v>
      </c>
      <c r="S19" s="69">
        <v>7193</v>
      </c>
      <c r="T19" s="65">
        <f t="shared" si="9"/>
        <v>4.2232516630557955</v>
      </c>
      <c r="U19" s="67">
        <v>822</v>
      </c>
      <c r="V19" s="70">
        <f t="shared" si="10"/>
        <v>0.48262378243178977</v>
      </c>
      <c r="W19" s="71">
        <v>552</v>
      </c>
      <c r="X19" s="72">
        <f t="shared" si="11"/>
        <v>0.32409772250893909</v>
      </c>
    </row>
    <row r="20" spans="1:24" s="1323" customFormat="1" ht="25.5" customHeight="1" thickBot="1" x14ac:dyDescent="0.3">
      <c r="A20" s="1315" t="s">
        <v>32</v>
      </c>
      <c r="B20" s="1316">
        <f>SUM(B13:B19)</f>
        <v>1393560</v>
      </c>
      <c r="C20" s="1317">
        <f>SUM(C13:C19)</f>
        <v>1376996</v>
      </c>
      <c r="D20" s="1318">
        <f>C20/B20*100</f>
        <v>98.811389534716838</v>
      </c>
      <c r="E20" s="1317">
        <v>8822</v>
      </c>
      <c r="F20" s="1319">
        <f>E20/C20*100</f>
        <v>0.64066998015971</v>
      </c>
      <c r="G20" s="1320">
        <f>SUM(G13:G19)</f>
        <v>1365118</v>
      </c>
      <c r="H20" s="1318">
        <f t="shared" si="3"/>
        <v>99.137397639499312</v>
      </c>
      <c r="I20" s="1317">
        <f>SUM(I13:I19)</f>
        <v>4421</v>
      </c>
      <c r="J20" s="1318">
        <f t="shared" si="4"/>
        <v>0.32385478764473108</v>
      </c>
      <c r="K20" s="1317">
        <f>SUM(K13:K19)</f>
        <v>1035518</v>
      </c>
      <c r="L20" s="1318">
        <f>K20/G20*100</f>
        <v>75.855567064532153</v>
      </c>
      <c r="M20" s="1317">
        <f>SUM(M13:M19)</f>
        <v>7367</v>
      </c>
      <c r="N20" s="1321">
        <v>9.6697608542810856E-2</v>
      </c>
      <c r="O20" s="1317">
        <f>SUM(O13:O19)</f>
        <v>11038</v>
      </c>
      <c r="P20" s="1319">
        <f t="shared" si="7"/>
        <v>0.80857478987164477</v>
      </c>
      <c r="Q20" s="1320">
        <f>SUM(Q13:Q19)</f>
        <v>178161</v>
      </c>
      <c r="R20" s="1319">
        <f t="shared" si="8"/>
        <v>13.050959697256939</v>
      </c>
      <c r="S20" s="1320">
        <f>SUM(S13:S19)</f>
        <v>121641</v>
      </c>
      <c r="T20" s="1319">
        <f t="shared" si="9"/>
        <v>8.9106582727646995</v>
      </c>
      <c r="U20" s="1320">
        <f>SUM(U13:U19)</f>
        <v>3911</v>
      </c>
      <c r="V20" s="1319">
        <f t="shared" si="10"/>
        <v>0.28649537988657392</v>
      </c>
      <c r="W20" s="1320">
        <f>SUM(W13:W19)</f>
        <v>3061</v>
      </c>
      <c r="X20" s="1322">
        <f t="shared" si="11"/>
        <v>0.22422970028964528</v>
      </c>
    </row>
    <row r="21" spans="1:24" ht="15.75" thickTop="1" x14ac:dyDescent="0.25"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4"/>
      <c r="S21" s="73"/>
      <c r="T21" s="73"/>
      <c r="U21" s="73"/>
      <c r="V21" s="74"/>
      <c r="W21" s="73"/>
      <c r="X21" s="73"/>
    </row>
    <row r="23" spans="1:24" x14ac:dyDescent="0.25">
      <c r="O23" s="75" t="s">
        <v>192</v>
      </c>
    </row>
    <row r="26" spans="1:24" x14ac:dyDescent="0.25">
      <c r="O26" s="75" t="s">
        <v>193</v>
      </c>
    </row>
    <row r="29" spans="1:24" x14ac:dyDescent="0.25">
      <c r="O29" t="s">
        <v>194</v>
      </c>
    </row>
    <row r="30" spans="1:24" x14ac:dyDescent="0.25">
      <c r="O30" t="s">
        <v>195</v>
      </c>
    </row>
  </sheetData>
  <mergeCells count="5">
    <mergeCell ref="A3:W3"/>
    <mergeCell ref="A4:W4"/>
    <mergeCell ref="G5:P5"/>
    <mergeCell ref="A7:X7"/>
    <mergeCell ref="I11:X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5"/>
  <sheetViews>
    <sheetView tabSelected="1" topLeftCell="B1" workbookViewId="0">
      <selection activeCell="B7" sqref="B7:Z7"/>
    </sheetView>
  </sheetViews>
  <sheetFormatPr defaultRowHeight="15.75" x14ac:dyDescent="0.25"/>
  <cols>
    <col min="1" max="1" width="11" style="201" hidden="1" customWidth="1"/>
    <col min="2" max="2" width="13" style="202" customWidth="1"/>
    <col min="3" max="3" width="17.42578125" style="202" customWidth="1"/>
    <col min="4" max="4" width="19.42578125" style="201" customWidth="1"/>
    <col min="5" max="5" width="22.28515625" style="214" customWidth="1"/>
    <col min="6" max="6" width="15.140625" style="203" customWidth="1"/>
    <col min="7" max="7" width="12.5703125" style="201" customWidth="1"/>
    <col min="8" max="8" width="11.42578125" style="203" customWidth="1"/>
    <col min="9" max="9" width="13.42578125" style="201" customWidth="1"/>
    <col min="10" max="10" width="9.140625" style="215" customWidth="1"/>
    <col min="11" max="11" width="13.140625" style="216" customWidth="1"/>
    <col min="12" max="12" width="9.7109375" style="215" customWidth="1"/>
    <col min="13" max="13" width="13.5703125" style="217" customWidth="1"/>
    <col min="14" max="14" width="10.140625" style="215" customWidth="1"/>
    <col min="15" max="15" width="12.85546875" style="216" customWidth="1"/>
    <col min="16" max="16" width="8.85546875" style="215" customWidth="1"/>
    <col min="17" max="17" width="11.28515625" style="218" customWidth="1"/>
    <col min="18" max="18" width="8.140625" style="203" customWidth="1"/>
    <col min="19" max="19" width="12.140625" style="218" customWidth="1"/>
    <col min="20" max="20" width="10" style="203" customWidth="1"/>
    <col min="21" max="21" width="11.85546875" style="218" customWidth="1"/>
    <col min="22" max="22" width="9.5703125" style="203" customWidth="1"/>
    <col min="23" max="23" width="13.85546875" style="218" bestFit="1" customWidth="1"/>
    <col min="24" max="24" width="9.140625" style="203" customWidth="1"/>
    <col min="25" max="25" width="9.5703125" style="219" customWidth="1"/>
    <col min="26" max="26" width="8.140625" style="203" customWidth="1"/>
    <col min="27" max="27" width="8.28515625" style="201" customWidth="1"/>
    <col min="28" max="28" width="8.140625" style="203" customWidth="1"/>
    <col min="29" max="29" width="7" style="201" customWidth="1"/>
    <col min="30" max="30" width="10.5703125" style="201" bestFit="1" customWidth="1"/>
    <col min="31" max="16384" width="9.140625" style="201"/>
  </cols>
  <sheetData>
    <row r="1" spans="1:29" x14ac:dyDescent="0.25">
      <c r="B1" s="1331" t="s">
        <v>340</v>
      </c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  <c r="Q1" s="1331"/>
      <c r="R1" s="1331"/>
      <c r="S1" s="1331"/>
      <c r="T1" s="1331"/>
      <c r="U1" s="1331"/>
      <c r="V1" s="1331"/>
      <c r="W1" s="1331"/>
      <c r="X1" s="1331"/>
      <c r="Y1" s="1331"/>
      <c r="Z1" s="1331"/>
      <c r="AA1" s="202"/>
      <c r="AC1" s="202"/>
    </row>
    <row r="2" spans="1:29" x14ac:dyDescent="0.25">
      <c r="B2" s="1331" t="s">
        <v>174</v>
      </c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1331"/>
      <c r="N2" s="1331"/>
      <c r="O2" s="1331"/>
      <c r="P2" s="1331"/>
      <c r="Q2" s="1331"/>
      <c r="R2" s="1331"/>
      <c r="S2" s="1331"/>
      <c r="T2" s="1331"/>
      <c r="U2" s="1331"/>
      <c r="V2" s="1331"/>
      <c r="W2" s="1331"/>
      <c r="X2" s="1331"/>
      <c r="Y2" s="1331"/>
      <c r="Z2" s="1331"/>
      <c r="AA2" s="202"/>
      <c r="AC2" s="202"/>
    </row>
    <row r="3" spans="1:29" x14ac:dyDescent="0.25">
      <c r="A3" s="204"/>
      <c r="B3" s="1332" t="s">
        <v>175</v>
      </c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332"/>
      <c r="R3" s="1332"/>
      <c r="S3" s="1332"/>
      <c r="T3" s="1332"/>
      <c r="U3" s="1332"/>
      <c r="V3" s="1332"/>
      <c r="W3" s="1332"/>
      <c r="X3" s="1332"/>
      <c r="Y3" s="1332"/>
      <c r="Z3" s="1332"/>
      <c r="AA3" s="204"/>
      <c r="AB3" s="205"/>
      <c r="AC3" s="204"/>
    </row>
    <row r="4" spans="1:29" x14ac:dyDescent="0.25">
      <c r="B4" s="1332" t="s">
        <v>341</v>
      </c>
      <c r="C4" s="1332"/>
      <c r="D4" s="1332"/>
      <c r="E4" s="1332"/>
      <c r="F4" s="1332"/>
      <c r="G4" s="1332"/>
      <c r="H4" s="1332"/>
      <c r="I4" s="1332"/>
      <c r="J4" s="1332"/>
      <c r="K4" s="1332"/>
      <c r="L4" s="1332"/>
      <c r="M4" s="1332"/>
      <c r="N4" s="1332"/>
      <c r="O4" s="1332"/>
      <c r="P4" s="1332"/>
      <c r="Q4" s="1332"/>
      <c r="R4" s="1332"/>
      <c r="S4" s="1332"/>
      <c r="T4" s="1332"/>
      <c r="U4" s="1332"/>
      <c r="V4" s="1332"/>
      <c r="W4" s="1332"/>
      <c r="X4" s="1332"/>
      <c r="Y4" s="1332"/>
      <c r="Z4" s="1332"/>
      <c r="AA4" s="204"/>
      <c r="AB4" s="205"/>
      <c r="AC4" s="204"/>
    </row>
    <row r="5" spans="1:29" x14ac:dyDescent="0.25">
      <c r="A5" s="206"/>
      <c r="B5" s="1332" t="s">
        <v>342</v>
      </c>
      <c r="C5" s="1332"/>
      <c r="D5" s="1332"/>
      <c r="E5" s="1332"/>
      <c r="F5" s="1332"/>
      <c r="G5" s="1332"/>
      <c r="H5" s="1332"/>
      <c r="I5" s="1332"/>
      <c r="J5" s="1332"/>
      <c r="K5" s="1332"/>
      <c r="L5" s="1332"/>
      <c r="M5" s="1332"/>
      <c r="N5" s="1332"/>
      <c r="O5" s="1332"/>
      <c r="P5" s="1332"/>
      <c r="Q5" s="1332"/>
      <c r="R5" s="1332"/>
      <c r="S5" s="1332"/>
      <c r="T5" s="1332"/>
      <c r="U5" s="1332"/>
      <c r="V5" s="1332"/>
      <c r="W5" s="1332"/>
      <c r="X5" s="1332"/>
      <c r="Y5" s="1332"/>
      <c r="Z5" s="1332"/>
      <c r="AA5" s="204"/>
      <c r="AB5" s="205"/>
      <c r="AC5" s="204"/>
    </row>
    <row r="6" spans="1:29" x14ac:dyDescent="0.25">
      <c r="A6" s="204"/>
      <c r="B6" s="204"/>
      <c r="C6" s="204"/>
      <c r="D6" s="204"/>
      <c r="E6" s="204"/>
      <c r="F6" s="207"/>
      <c r="G6" s="204"/>
      <c r="H6" s="205"/>
      <c r="I6" s="208"/>
      <c r="J6" s="205"/>
      <c r="K6" s="204"/>
      <c r="L6" s="205"/>
      <c r="M6" s="209"/>
      <c r="N6" s="210"/>
      <c r="O6" s="209"/>
      <c r="P6" s="210"/>
      <c r="Q6" s="209"/>
      <c r="R6" s="210"/>
      <c r="S6" s="209"/>
      <c r="T6" s="205"/>
      <c r="U6" s="204"/>
      <c r="V6" s="211"/>
      <c r="W6" s="212"/>
      <c r="X6" s="205"/>
      <c r="Y6" s="204"/>
      <c r="AB6" s="213"/>
    </row>
    <row r="7" spans="1:29" ht="22.5" x14ac:dyDescent="0.25">
      <c r="A7" s="204"/>
      <c r="B7" s="1333" t="s">
        <v>0</v>
      </c>
      <c r="C7" s="1333"/>
      <c r="D7" s="1333"/>
      <c r="E7" s="1333"/>
      <c r="F7" s="1333"/>
      <c r="G7" s="1333"/>
      <c r="H7" s="1333"/>
      <c r="I7" s="1333"/>
      <c r="J7" s="1333"/>
      <c r="K7" s="1333"/>
      <c r="L7" s="1333"/>
      <c r="M7" s="1333"/>
      <c r="N7" s="1333"/>
      <c r="O7" s="1333"/>
      <c r="P7" s="1333"/>
      <c r="Q7" s="1333"/>
      <c r="R7" s="1333"/>
      <c r="S7" s="1333"/>
      <c r="T7" s="1333"/>
      <c r="U7" s="1333"/>
      <c r="V7" s="1333"/>
      <c r="W7" s="1333"/>
      <c r="X7" s="1333"/>
      <c r="Y7" s="1333"/>
      <c r="Z7" s="1333"/>
      <c r="AA7" s="204"/>
      <c r="AB7" s="205"/>
      <c r="AC7" s="204"/>
    </row>
    <row r="8" spans="1:29" ht="16.5" thickBot="1" x14ac:dyDescent="0.3"/>
    <row r="9" spans="1:29" s="220" customFormat="1" ht="16.5" thickTop="1" x14ac:dyDescent="0.25">
      <c r="A9" s="1332"/>
      <c r="B9" s="1348" t="s">
        <v>1</v>
      </c>
      <c r="C9" s="1346" t="s">
        <v>2</v>
      </c>
      <c r="D9" s="1346" t="s">
        <v>3</v>
      </c>
      <c r="E9" s="1350" t="s">
        <v>4</v>
      </c>
      <c r="F9" s="1352" t="s">
        <v>5</v>
      </c>
      <c r="G9" s="1342" t="s">
        <v>6</v>
      </c>
      <c r="H9" s="1344" t="s">
        <v>5</v>
      </c>
      <c r="I9" s="1346" t="s">
        <v>7</v>
      </c>
      <c r="J9" s="1334" t="s">
        <v>5</v>
      </c>
      <c r="K9" s="1336" t="s">
        <v>8</v>
      </c>
      <c r="L9" s="1337"/>
      <c r="M9" s="1337"/>
      <c r="N9" s="1337"/>
      <c r="O9" s="1337"/>
      <c r="P9" s="1337"/>
      <c r="Q9" s="1337"/>
      <c r="R9" s="1337"/>
      <c r="S9" s="1337"/>
      <c r="T9" s="1337"/>
      <c r="U9" s="1337"/>
      <c r="V9" s="1337"/>
      <c r="W9" s="1337"/>
      <c r="X9" s="1337"/>
      <c r="Y9" s="1337"/>
      <c r="Z9" s="1338"/>
      <c r="AB9" s="213"/>
    </row>
    <row r="10" spans="1:29" s="220" customFormat="1" ht="26.25" thickBot="1" x14ac:dyDescent="0.3">
      <c r="A10" s="1332"/>
      <c r="B10" s="1349"/>
      <c r="C10" s="1347"/>
      <c r="D10" s="1347"/>
      <c r="E10" s="1351"/>
      <c r="F10" s="1353"/>
      <c r="G10" s="1343"/>
      <c r="H10" s="1345"/>
      <c r="I10" s="1347"/>
      <c r="J10" s="1335"/>
      <c r="K10" s="221" t="s">
        <v>181</v>
      </c>
      <c r="L10" s="222" t="s">
        <v>5</v>
      </c>
      <c r="M10" s="223" t="s">
        <v>10</v>
      </c>
      <c r="N10" s="222" t="s">
        <v>5</v>
      </c>
      <c r="O10" s="221" t="s">
        <v>182</v>
      </c>
      <c r="P10" s="222" t="s">
        <v>5</v>
      </c>
      <c r="Q10" s="221" t="s">
        <v>183</v>
      </c>
      <c r="R10" s="222" t="s">
        <v>5</v>
      </c>
      <c r="S10" s="221" t="s">
        <v>13</v>
      </c>
      <c r="T10" s="222" t="s">
        <v>5</v>
      </c>
      <c r="U10" s="221" t="s">
        <v>14</v>
      </c>
      <c r="V10" s="222" t="s">
        <v>5</v>
      </c>
      <c r="W10" s="221" t="s">
        <v>184</v>
      </c>
      <c r="X10" s="224" t="s">
        <v>5</v>
      </c>
      <c r="Y10" s="221" t="s">
        <v>185</v>
      </c>
      <c r="Z10" s="225" t="s">
        <v>5</v>
      </c>
      <c r="AB10" s="213"/>
    </row>
    <row r="11" spans="1:29" s="214" customFormat="1" x14ac:dyDescent="0.25">
      <c r="B11" s="1339" t="s">
        <v>186</v>
      </c>
      <c r="C11" s="226" t="s">
        <v>343</v>
      </c>
      <c r="D11" s="226">
        <v>11468</v>
      </c>
      <c r="E11" s="227">
        <v>11428</v>
      </c>
      <c r="F11" s="228">
        <f>+E11*100/D11</f>
        <v>99.651203348447851</v>
      </c>
      <c r="G11" s="227">
        <v>156</v>
      </c>
      <c r="H11" s="228">
        <f>+G11*100/E11</f>
        <v>1.3650682534126706</v>
      </c>
      <c r="I11" s="227">
        <f>+E11-G11</f>
        <v>11272</v>
      </c>
      <c r="J11" s="229">
        <f>+I11*100/E11</f>
        <v>98.634931746587327</v>
      </c>
      <c r="K11" s="226">
        <v>5</v>
      </c>
      <c r="L11" s="230">
        <f>+K11*100/I11</f>
        <v>4.4357700496806249E-2</v>
      </c>
      <c r="M11" s="227">
        <v>8579</v>
      </c>
      <c r="N11" s="228">
        <f>+M11*100/I11</f>
        <v>76.108942512420157</v>
      </c>
      <c r="O11" s="226">
        <v>94</v>
      </c>
      <c r="P11" s="230">
        <f>+O11*100/I11</f>
        <v>0.83392476933995741</v>
      </c>
      <c r="Q11" s="227">
        <v>33</v>
      </c>
      <c r="R11" s="228">
        <f>+Q11*100/I11</f>
        <v>0.29276082327892122</v>
      </c>
      <c r="S11" s="227">
        <v>1289</v>
      </c>
      <c r="T11" s="228">
        <f>+S11*100/I11</f>
        <v>11.43541518807665</v>
      </c>
      <c r="U11" s="227">
        <v>1214</v>
      </c>
      <c r="V11" s="228">
        <f>+U11*100/I11</f>
        <v>10.770049680624556</v>
      </c>
      <c r="W11" s="226">
        <v>26</v>
      </c>
      <c r="X11" s="230">
        <f>+W11*100/I11</f>
        <v>0.23066004258339248</v>
      </c>
      <c r="Y11" s="231">
        <v>32</v>
      </c>
      <c r="Z11" s="232">
        <f>+Y11*100/I11</f>
        <v>0.28388928317955997</v>
      </c>
      <c r="AB11" s="233">
        <f>+I11-K11-M11-O11-Q11-S11-U11-W11-Y11</f>
        <v>0</v>
      </c>
    </row>
    <row r="12" spans="1:29" s="214" customFormat="1" x14ac:dyDescent="0.25">
      <c r="B12" s="1340"/>
      <c r="C12" s="235" t="s">
        <v>344</v>
      </c>
      <c r="D12" s="235">
        <v>12878</v>
      </c>
      <c r="E12" s="236">
        <v>12765</v>
      </c>
      <c r="F12" s="237">
        <f t="shared" ref="F12:F26" si="0">+E12*100/D12</f>
        <v>99.12253455505514</v>
      </c>
      <c r="G12" s="236">
        <v>111</v>
      </c>
      <c r="H12" s="237">
        <f t="shared" ref="H12:H26" si="1">+G12*100/E12</f>
        <v>0.86956521739130432</v>
      </c>
      <c r="I12" s="236">
        <f t="shared" ref="I12:I25" si="2">+E12-G12</f>
        <v>12654</v>
      </c>
      <c r="J12" s="238">
        <f t="shared" ref="J12:J26" si="3">+I12*100/E12</f>
        <v>99.130434782608702</v>
      </c>
      <c r="K12" s="235">
        <v>2</v>
      </c>
      <c r="L12" s="239">
        <f t="shared" ref="L12:L26" si="4">+K12*100/I12</f>
        <v>1.58052789631737E-2</v>
      </c>
      <c r="M12" s="236">
        <v>9342</v>
      </c>
      <c r="N12" s="237">
        <f t="shared" ref="N12:N26" si="5">+M12*100/I12</f>
        <v>73.826458036984349</v>
      </c>
      <c r="O12" s="235">
        <v>98</v>
      </c>
      <c r="P12" s="239">
        <f t="shared" ref="P12:P25" si="6">+O12*100/I12</f>
        <v>0.77445866919551132</v>
      </c>
      <c r="Q12" s="236">
        <v>38</v>
      </c>
      <c r="R12" s="237">
        <f t="shared" ref="R12:R26" si="7">+Q12*100/I12</f>
        <v>0.3003003003003003</v>
      </c>
      <c r="S12" s="236">
        <v>2441</v>
      </c>
      <c r="T12" s="237">
        <f t="shared" ref="T12:T26" si="8">+S12*100/I12</f>
        <v>19.2903429745535</v>
      </c>
      <c r="U12" s="236">
        <v>707</v>
      </c>
      <c r="V12" s="237">
        <f t="shared" ref="V12:V26" si="9">+U12*100/I12</f>
        <v>5.5871661134819028</v>
      </c>
      <c r="W12" s="235">
        <v>5</v>
      </c>
      <c r="X12" s="239">
        <f t="shared" ref="X12:X26" si="10">+W12*100/I12</f>
        <v>3.9513197407934249E-2</v>
      </c>
      <c r="Y12" s="240">
        <v>21</v>
      </c>
      <c r="Z12" s="241">
        <f t="shared" ref="Z12:Z26" si="11">+Y12*100/I12</f>
        <v>0.16595542911332384</v>
      </c>
      <c r="AB12" s="233">
        <f t="shared" ref="AB12:AB26" si="12">+I12-K12-M12-O12-Q12-S12-U12-W12-Y12</f>
        <v>0</v>
      </c>
    </row>
    <row r="13" spans="1:29" s="214" customFormat="1" x14ac:dyDescent="0.25">
      <c r="B13" s="1340"/>
      <c r="C13" s="235" t="s">
        <v>345</v>
      </c>
      <c r="D13" s="235">
        <v>10902</v>
      </c>
      <c r="E13" s="236">
        <v>10839</v>
      </c>
      <c r="F13" s="237">
        <f t="shared" si="0"/>
        <v>99.422124380847549</v>
      </c>
      <c r="G13" s="236">
        <v>112</v>
      </c>
      <c r="H13" s="237">
        <f t="shared" si="1"/>
        <v>1.0333056555032751</v>
      </c>
      <c r="I13" s="236">
        <f t="shared" si="2"/>
        <v>10727</v>
      </c>
      <c r="J13" s="238">
        <f t="shared" si="3"/>
        <v>98.96669434449673</v>
      </c>
      <c r="K13" s="235">
        <v>2</v>
      </c>
      <c r="L13" s="239">
        <f t="shared" si="4"/>
        <v>1.864454181038501E-2</v>
      </c>
      <c r="M13" s="236">
        <v>8407</v>
      </c>
      <c r="N13" s="237">
        <f t="shared" si="5"/>
        <v>78.37233149995339</v>
      </c>
      <c r="O13" s="235">
        <v>42</v>
      </c>
      <c r="P13" s="239">
        <f t="shared" si="6"/>
        <v>0.39153537801808519</v>
      </c>
      <c r="Q13" s="236">
        <v>30</v>
      </c>
      <c r="R13" s="237">
        <f t="shared" si="7"/>
        <v>0.27966812715577516</v>
      </c>
      <c r="S13" s="236">
        <v>689</v>
      </c>
      <c r="T13" s="237">
        <f t="shared" si="8"/>
        <v>6.4230446536776356</v>
      </c>
      <c r="U13" s="236">
        <v>1531</v>
      </c>
      <c r="V13" s="237">
        <f t="shared" si="9"/>
        <v>14.272396755849725</v>
      </c>
      <c r="W13" s="235">
        <v>7</v>
      </c>
      <c r="X13" s="239">
        <f t="shared" si="10"/>
        <v>6.5255896336347541E-2</v>
      </c>
      <c r="Y13" s="240">
        <v>19</v>
      </c>
      <c r="Z13" s="241">
        <f t="shared" si="11"/>
        <v>0.1771231471986576</v>
      </c>
      <c r="AB13" s="233">
        <f t="shared" si="12"/>
        <v>0</v>
      </c>
    </row>
    <row r="14" spans="1:29" s="214" customFormat="1" x14ac:dyDescent="0.25">
      <c r="B14" s="1340"/>
      <c r="C14" s="235" t="s">
        <v>346</v>
      </c>
      <c r="D14" s="235">
        <v>12474</v>
      </c>
      <c r="E14" s="236">
        <v>12183</v>
      </c>
      <c r="F14" s="237">
        <f t="shared" si="0"/>
        <v>97.667147667147674</v>
      </c>
      <c r="G14" s="236">
        <v>101</v>
      </c>
      <c r="H14" s="237">
        <f t="shared" si="1"/>
        <v>0.82902404990560619</v>
      </c>
      <c r="I14" s="236">
        <f t="shared" si="2"/>
        <v>12082</v>
      </c>
      <c r="J14" s="238">
        <f t="shared" si="3"/>
        <v>99.170975950094387</v>
      </c>
      <c r="K14" s="235">
        <v>3</v>
      </c>
      <c r="L14" s="239">
        <f t="shared" si="4"/>
        <v>2.4830326104949511E-2</v>
      </c>
      <c r="M14" s="236">
        <v>9474</v>
      </c>
      <c r="N14" s="237">
        <f t="shared" si="5"/>
        <v>78.414169839430556</v>
      </c>
      <c r="O14" s="235">
        <v>100</v>
      </c>
      <c r="P14" s="239">
        <f t="shared" si="6"/>
        <v>0.82767753683165035</v>
      </c>
      <c r="Q14" s="236">
        <v>40</v>
      </c>
      <c r="R14" s="237">
        <f t="shared" si="7"/>
        <v>0.33107101473266015</v>
      </c>
      <c r="S14" s="236">
        <v>778</v>
      </c>
      <c r="T14" s="237">
        <f t="shared" si="8"/>
        <v>6.43933123655024</v>
      </c>
      <c r="U14" s="236">
        <v>1662</v>
      </c>
      <c r="V14" s="237">
        <f t="shared" si="9"/>
        <v>13.75600066214203</v>
      </c>
      <c r="W14" s="235">
        <v>10</v>
      </c>
      <c r="X14" s="239">
        <f t="shared" si="10"/>
        <v>8.2767753683165038E-2</v>
      </c>
      <c r="Y14" s="240">
        <v>15</v>
      </c>
      <c r="Z14" s="241">
        <f t="shared" si="11"/>
        <v>0.12415163052474756</v>
      </c>
      <c r="AB14" s="233">
        <f t="shared" si="12"/>
        <v>0</v>
      </c>
    </row>
    <row r="15" spans="1:29" s="214" customFormat="1" x14ac:dyDescent="0.25">
      <c r="B15" s="1340"/>
      <c r="C15" s="235" t="s">
        <v>347</v>
      </c>
      <c r="D15" s="235">
        <v>19030</v>
      </c>
      <c r="E15" s="236">
        <v>18998</v>
      </c>
      <c r="F15" s="237">
        <f t="shared" si="0"/>
        <v>99.831844456121914</v>
      </c>
      <c r="G15" s="236">
        <v>113</v>
      </c>
      <c r="H15" s="237">
        <f t="shared" si="1"/>
        <v>0.59479945257395517</v>
      </c>
      <c r="I15" s="236">
        <f t="shared" si="2"/>
        <v>18885</v>
      </c>
      <c r="J15" s="238">
        <f t="shared" si="3"/>
        <v>99.405200547426048</v>
      </c>
      <c r="K15" s="235">
        <v>1</v>
      </c>
      <c r="L15" s="239">
        <f t="shared" si="4"/>
        <v>5.2952078369075985E-3</v>
      </c>
      <c r="M15" s="236">
        <v>14987</v>
      </c>
      <c r="N15" s="237">
        <f t="shared" si="5"/>
        <v>79.359279851734186</v>
      </c>
      <c r="O15" s="235">
        <v>52</v>
      </c>
      <c r="P15" s="239">
        <f t="shared" si="6"/>
        <v>0.27535080751919511</v>
      </c>
      <c r="Q15" s="236">
        <v>36</v>
      </c>
      <c r="R15" s="237">
        <f t="shared" si="7"/>
        <v>0.19062748212867356</v>
      </c>
      <c r="S15" s="236">
        <v>1498</v>
      </c>
      <c r="T15" s="237">
        <f t="shared" si="8"/>
        <v>7.9322213396875831</v>
      </c>
      <c r="U15" s="236">
        <v>2299</v>
      </c>
      <c r="V15" s="237">
        <f t="shared" si="9"/>
        <v>12.173682817050569</v>
      </c>
      <c r="W15" s="235">
        <v>7</v>
      </c>
      <c r="X15" s="239">
        <f t="shared" si="10"/>
        <v>3.7066454858353193E-2</v>
      </c>
      <c r="Y15" s="240">
        <v>5</v>
      </c>
      <c r="Z15" s="241">
        <f t="shared" si="11"/>
        <v>2.6476039184537992E-2</v>
      </c>
      <c r="AB15" s="233">
        <f t="shared" si="12"/>
        <v>0</v>
      </c>
    </row>
    <row r="16" spans="1:29" s="214" customFormat="1" x14ac:dyDescent="0.25">
      <c r="B16" s="1340"/>
      <c r="C16" s="235" t="s">
        <v>348</v>
      </c>
      <c r="D16" s="235">
        <v>16257</v>
      </c>
      <c r="E16" s="236">
        <v>16142</v>
      </c>
      <c r="F16" s="237">
        <f t="shared" si="0"/>
        <v>99.292612413114355</v>
      </c>
      <c r="G16" s="236">
        <v>216</v>
      </c>
      <c r="H16" s="237">
        <f t="shared" si="1"/>
        <v>1.3381241481848594</v>
      </c>
      <c r="I16" s="236">
        <f t="shared" si="2"/>
        <v>15926</v>
      </c>
      <c r="J16" s="238">
        <f t="shared" si="3"/>
        <v>98.66187585181514</v>
      </c>
      <c r="K16" s="235">
        <v>5</v>
      </c>
      <c r="L16" s="239">
        <f t="shared" si="4"/>
        <v>3.139520281301017E-2</v>
      </c>
      <c r="M16" s="236">
        <v>12143</v>
      </c>
      <c r="N16" s="237">
        <f t="shared" si="5"/>
        <v>76.246389551676501</v>
      </c>
      <c r="O16" s="235">
        <v>70</v>
      </c>
      <c r="P16" s="239">
        <f t="shared" si="6"/>
        <v>0.43953283938214238</v>
      </c>
      <c r="Q16" s="236">
        <v>64</v>
      </c>
      <c r="R16" s="237">
        <f t="shared" si="7"/>
        <v>0.40185859600653018</v>
      </c>
      <c r="S16" s="236">
        <v>2314</v>
      </c>
      <c r="T16" s="237">
        <f t="shared" si="8"/>
        <v>14.529699861861108</v>
      </c>
      <c r="U16" s="236">
        <v>1237</v>
      </c>
      <c r="V16" s="237">
        <f t="shared" si="9"/>
        <v>7.7671731759387166</v>
      </c>
      <c r="W16" s="235">
        <v>8</v>
      </c>
      <c r="X16" s="239">
        <f t="shared" si="10"/>
        <v>5.0232324500816272E-2</v>
      </c>
      <c r="Y16" s="240">
        <v>85</v>
      </c>
      <c r="Z16" s="241">
        <f t="shared" si="11"/>
        <v>0.53371844782117295</v>
      </c>
      <c r="AB16" s="233">
        <f t="shared" si="12"/>
        <v>0</v>
      </c>
    </row>
    <row r="17" spans="1:30" s="214" customFormat="1" ht="19.5" customHeight="1" x14ac:dyDescent="0.25">
      <c r="B17" s="1340"/>
      <c r="C17" s="235" t="s">
        <v>349</v>
      </c>
      <c r="D17" s="235">
        <v>9001</v>
      </c>
      <c r="E17" s="236">
        <v>8882</v>
      </c>
      <c r="F17" s="237">
        <f t="shared" si="0"/>
        <v>98.67792467503611</v>
      </c>
      <c r="G17" s="236">
        <v>105</v>
      </c>
      <c r="H17" s="237">
        <f t="shared" si="1"/>
        <v>1.1821661787885611</v>
      </c>
      <c r="I17" s="236">
        <f t="shared" si="2"/>
        <v>8777</v>
      </c>
      <c r="J17" s="238">
        <f t="shared" si="3"/>
        <v>98.817833821211437</v>
      </c>
      <c r="K17" s="235">
        <v>3</v>
      </c>
      <c r="L17" s="239">
        <f t="shared" si="4"/>
        <v>3.4180243819072573E-2</v>
      </c>
      <c r="M17" s="236">
        <v>6513</v>
      </c>
      <c r="N17" s="237">
        <f t="shared" si="5"/>
        <v>74.205309331206564</v>
      </c>
      <c r="O17" s="235">
        <v>85</v>
      </c>
      <c r="P17" s="239">
        <f t="shared" si="6"/>
        <v>0.96844024154038966</v>
      </c>
      <c r="Q17" s="236">
        <v>35</v>
      </c>
      <c r="R17" s="237">
        <f t="shared" si="7"/>
        <v>0.39876951122251336</v>
      </c>
      <c r="S17" s="236">
        <v>1301</v>
      </c>
      <c r="T17" s="237">
        <f t="shared" si="8"/>
        <v>14.822832402871141</v>
      </c>
      <c r="U17" s="236">
        <v>812</v>
      </c>
      <c r="V17" s="237">
        <f t="shared" si="9"/>
        <v>9.2514526603623111</v>
      </c>
      <c r="W17" s="235">
        <v>10</v>
      </c>
      <c r="X17" s="239">
        <f t="shared" si="10"/>
        <v>0.11393414606357526</v>
      </c>
      <c r="Y17" s="240">
        <v>18</v>
      </c>
      <c r="Z17" s="241">
        <f t="shared" si="11"/>
        <v>0.20508146291443546</v>
      </c>
      <c r="AB17" s="233">
        <f t="shared" si="12"/>
        <v>0</v>
      </c>
    </row>
    <row r="18" spans="1:30" s="214" customFormat="1" ht="19.5" customHeight="1" x14ac:dyDescent="0.25">
      <c r="B18" s="1340"/>
      <c r="C18" s="235" t="s">
        <v>350</v>
      </c>
      <c r="D18" s="235">
        <v>16707</v>
      </c>
      <c r="E18" s="236">
        <v>16419</v>
      </c>
      <c r="F18" s="237">
        <f t="shared" si="0"/>
        <v>98.276171664571734</v>
      </c>
      <c r="G18" s="236">
        <v>176</v>
      </c>
      <c r="H18" s="237">
        <f t="shared" si="1"/>
        <v>1.0719288629027346</v>
      </c>
      <c r="I18" s="236">
        <f t="shared" si="2"/>
        <v>16243</v>
      </c>
      <c r="J18" s="238">
        <f t="shared" si="3"/>
        <v>98.928071137097263</v>
      </c>
      <c r="K18" s="235">
        <v>1</v>
      </c>
      <c r="L18" s="239">
        <f t="shared" si="4"/>
        <v>6.1564981838330354E-3</v>
      </c>
      <c r="M18" s="236">
        <v>12178</v>
      </c>
      <c r="N18" s="237">
        <f t="shared" si="5"/>
        <v>74.973834882718705</v>
      </c>
      <c r="O18" s="235">
        <v>11</v>
      </c>
      <c r="P18" s="239">
        <f t="shared" si="6"/>
        <v>6.7721480022163397E-2</v>
      </c>
      <c r="Q18" s="236">
        <v>44</v>
      </c>
      <c r="R18" s="237">
        <f t="shared" si="7"/>
        <v>0.27088592008865359</v>
      </c>
      <c r="S18" s="236">
        <v>1783</v>
      </c>
      <c r="T18" s="237">
        <f t="shared" si="8"/>
        <v>10.977036261774304</v>
      </c>
      <c r="U18" s="236">
        <v>2215</v>
      </c>
      <c r="V18" s="237">
        <f t="shared" si="9"/>
        <v>13.636643477190175</v>
      </c>
      <c r="W18" s="235">
        <v>8</v>
      </c>
      <c r="X18" s="239">
        <f t="shared" si="10"/>
        <v>4.9251985470664283E-2</v>
      </c>
      <c r="Y18" s="240">
        <v>3</v>
      </c>
      <c r="Z18" s="241">
        <f t="shared" si="11"/>
        <v>1.8469494551499106E-2</v>
      </c>
      <c r="AB18" s="233">
        <f t="shared" si="12"/>
        <v>0</v>
      </c>
    </row>
    <row r="19" spans="1:30" s="214" customFormat="1" ht="19.5" customHeight="1" x14ac:dyDescent="0.25">
      <c r="B19" s="1340"/>
      <c r="C19" s="235" t="s">
        <v>351</v>
      </c>
      <c r="D19" s="235">
        <v>7998</v>
      </c>
      <c r="E19" s="236">
        <v>7898</v>
      </c>
      <c r="F19" s="237">
        <f t="shared" si="0"/>
        <v>98.749687421855469</v>
      </c>
      <c r="G19" s="236">
        <v>116</v>
      </c>
      <c r="H19" s="237">
        <f t="shared" si="1"/>
        <v>1.4687262598126107</v>
      </c>
      <c r="I19" s="236">
        <f t="shared" si="2"/>
        <v>7782</v>
      </c>
      <c r="J19" s="238">
        <f t="shared" si="3"/>
        <v>98.531273740187387</v>
      </c>
      <c r="K19" s="235">
        <v>5</v>
      </c>
      <c r="L19" s="239">
        <f t="shared" si="4"/>
        <v>6.4250835260858397E-2</v>
      </c>
      <c r="M19" s="236">
        <v>5793</v>
      </c>
      <c r="N19" s="237">
        <f t="shared" si="5"/>
        <v>74.441017733230538</v>
      </c>
      <c r="O19" s="235">
        <v>184</v>
      </c>
      <c r="P19" s="239">
        <f t="shared" si="6"/>
        <v>2.364430737599589</v>
      </c>
      <c r="Q19" s="236">
        <v>45</v>
      </c>
      <c r="R19" s="237">
        <f t="shared" si="7"/>
        <v>0.57825751734772557</v>
      </c>
      <c r="S19" s="236">
        <v>614</v>
      </c>
      <c r="T19" s="237">
        <f t="shared" si="8"/>
        <v>7.8900025700334107</v>
      </c>
      <c r="U19" s="236">
        <v>1124</v>
      </c>
      <c r="V19" s="237">
        <f t="shared" si="9"/>
        <v>14.443587766640967</v>
      </c>
      <c r="W19" s="235">
        <v>8</v>
      </c>
      <c r="X19" s="239">
        <f t="shared" si="10"/>
        <v>0.10280133641737342</v>
      </c>
      <c r="Y19" s="240">
        <v>9</v>
      </c>
      <c r="Z19" s="241">
        <f t="shared" si="11"/>
        <v>0.1156515034695451</v>
      </c>
      <c r="AB19" s="233">
        <f t="shared" si="12"/>
        <v>0</v>
      </c>
    </row>
    <row r="20" spans="1:30" s="214" customFormat="1" ht="19.5" customHeight="1" x14ac:dyDescent="0.25">
      <c r="B20" s="1340"/>
      <c r="C20" s="235" t="s">
        <v>352</v>
      </c>
      <c r="D20" s="235">
        <v>16398</v>
      </c>
      <c r="E20" s="236">
        <v>16292</v>
      </c>
      <c r="F20" s="237">
        <f t="shared" si="0"/>
        <v>99.353579704842048</v>
      </c>
      <c r="G20" s="236">
        <v>206</v>
      </c>
      <c r="H20" s="237">
        <f t="shared" si="1"/>
        <v>1.2644242573041984</v>
      </c>
      <c r="I20" s="236">
        <f t="shared" si="2"/>
        <v>16086</v>
      </c>
      <c r="J20" s="238">
        <f t="shared" si="3"/>
        <v>98.735575742695801</v>
      </c>
      <c r="K20" s="235">
        <v>5</v>
      </c>
      <c r="L20" s="239">
        <f t="shared" si="4"/>
        <v>3.1082929255253015E-2</v>
      </c>
      <c r="M20" s="236">
        <v>12156</v>
      </c>
      <c r="N20" s="237">
        <f t="shared" si="5"/>
        <v>75.568817605371123</v>
      </c>
      <c r="O20" s="235">
        <v>170</v>
      </c>
      <c r="P20" s="239">
        <f t="shared" si="6"/>
        <v>1.0568195946786025</v>
      </c>
      <c r="Q20" s="236">
        <v>88</v>
      </c>
      <c r="R20" s="237">
        <f t="shared" si="7"/>
        <v>0.54705955489245306</v>
      </c>
      <c r="S20" s="236">
        <v>1058</v>
      </c>
      <c r="T20" s="237">
        <f t="shared" si="8"/>
        <v>6.5771478304115378</v>
      </c>
      <c r="U20" s="236">
        <v>2578</v>
      </c>
      <c r="V20" s="237">
        <f t="shared" si="9"/>
        <v>16.026358324008456</v>
      </c>
      <c r="W20" s="235">
        <v>12</v>
      </c>
      <c r="X20" s="239">
        <f t="shared" si="10"/>
        <v>7.4599030212607234E-2</v>
      </c>
      <c r="Y20" s="240">
        <v>19</v>
      </c>
      <c r="Z20" s="241">
        <f t="shared" si="11"/>
        <v>0.11811513116996146</v>
      </c>
      <c r="AB20" s="233">
        <f t="shared" si="12"/>
        <v>0</v>
      </c>
    </row>
    <row r="21" spans="1:30" s="214" customFormat="1" ht="19.5" customHeight="1" x14ac:dyDescent="0.25">
      <c r="B21" s="1340"/>
      <c r="C21" s="235" t="s">
        <v>353</v>
      </c>
      <c r="D21" s="235">
        <v>10952</v>
      </c>
      <c r="E21" s="236">
        <v>10867</v>
      </c>
      <c r="F21" s="237">
        <f t="shared" si="0"/>
        <v>99.223886048210375</v>
      </c>
      <c r="G21" s="236">
        <v>112</v>
      </c>
      <c r="H21" s="237">
        <f t="shared" si="1"/>
        <v>1.0306432318027055</v>
      </c>
      <c r="I21" s="236">
        <f t="shared" si="2"/>
        <v>10755</v>
      </c>
      <c r="J21" s="238">
        <f t="shared" si="3"/>
        <v>98.969356768197301</v>
      </c>
      <c r="K21" s="235">
        <v>2</v>
      </c>
      <c r="L21" s="239">
        <f t="shared" si="4"/>
        <v>1.8596001859600187E-2</v>
      </c>
      <c r="M21" s="236">
        <v>8102</v>
      </c>
      <c r="N21" s="237">
        <f t="shared" si="5"/>
        <v>75.332403533240353</v>
      </c>
      <c r="O21" s="235">
        <v>12</v>
      </c>
      <c r="P21" s="239">
        <f t="shared" si="6"/>
        <v>0.11157601115760112</v>
      </c>
      <c r="Q21" s="236">
        <v>25</v>
      </c>
      <c r="R21" s="237">
        <f t="shared" si="7"/>
        <v>0.23245002324500233</v>
      </c>
      <c r="S21" s="236">
        <v>954</v>
      </c>
      <c r="T21" s="237">
        <f t="shared" si="8"/>
        <v>8.8702928870292883</v>
      </c>
      <c r="U21" s="236">
        <v>1647</v>
      </c>
      <c r="V21" s="237">
        <f t="shared" si="9"/>
        <v>15.313807531380753</v>
      </c>
      <c r="W21" s="235">
        <v>7</v>
      </c>
      <c r="X21" s="239">
        <f t="shared" si="10"/>
        <v>6.508600650860065E-2</v>
      </c>
      <c r="Y21" s="240">
        <v>6</v>
      </c>
      <c r="Z21" s="241">
        <f t="shared" si="11"/>
        <v>5.5788005578800558E-2</v>
      </c>
      <c r="AB21" s="233">
        <f t="shared" si="12"/>
        <v>0</v>
      </c>
    </row>
    <row r="22" spans="1:30" s="214" customFormat="1" ht="19.5" customHeight="1" x14ac:dyDescent="0.25">
      <c r="B22" s="1340"/>
      <c r="C22" s="235" t="s">
        <v>354</v>
      </c>
      <c r="D22" s="235">
        <v>14748</v>
      </c>
      <c r="E22" s="236">
        <v>14578</v>
      </c>
      <c r="F22" s="237">
        <f t="shared" si="0"/>
        <v>98.847301328993765</v>
      </c>
      <c r="G22" s="236">
        <v>113</v>
      </c>
      <c r="H22" s="237">
        <f t="shared" si="1"/>
        <v>0.77514062285635887</v>
      </c>
      <c r="I22" s="236">
        <f t="shared" si="2"/>
        <v>14465</v>
      </c>
      <c r="J22" s="238">
        <f t="shared" si="3"/>
        <v>99.224859377143645</v>
      </c>
      <c r="K22" s="235">
        <v>4</v>
      </c>
      <c r="L22" s="239">
        <f t="shared" si="4"/>
        <v>2.7652955409609402E-2</v>
      </c>
      <c r="M22" s="236">
        <v>10933</v>
      </c>
      <c r="N22" s="237">
        <f t="shared" si="5"/>
        <v>75.582440373314896</v>
      </c>
      <c r="O22" s="235">
        <v>156</v>
      </c>
      <c r="P22" s="239">
        <f t="shared" si="6"/>
        <v>1.0784652609747667</v>
      </c>
      <c r="Q22" s="236">
        <v>46</v>
      </c>
      <c r="R22" s="237">
        <f t="shared" si="7"/>
        <v>0.31800898721050813</v>
      </c>
      <c r="S22" s="236">
        <v>1589</v>
      </c>
      <c r="T22" s="237">
        <f t="shared" si="8"/>
        <v>10.985136536467335</v>
      </c>
      <c r="U22" s="236">
        <v>1697</v>
      </c>
      <c r="V22" s="237">
        <f t="shared" si="9"/>
        <v>11.731766332526789</v>
      </c>
      <c r="W22" s="235">
        <v>11</v>
      </c>
      <c r="X22" s="239">
        <f t="shared" si="10"/>
        <v>7.6045627376425853E-2</v>
      </c>
      <c r="Y22" s="240">
        <v>29</v>
      </c>
      <c r="Z22" s="241">
        <f t="shared" si="11"/>
        <v>0.20048392671966817</v>
      </c>
      <c r="AB22" s="233">
        <f t="shared" si="12"/>
        <v>0</v>
      </c>
    </row>
    <row r="23" spans="1:30" s="214" customFormat="1" ht="19.5" customHeight="1" x14ac:dyDescent="0.25">
      <c r="B23" s="1340"/>
      <c r="C23" s="235" t="s">
        <v>355</v>
      </c>
      <c r="D23" s="235">
        <v>12293</v>
      </c>
      <c r="E23" s="236">
        <v>12105</v>
      </c>
      <c r="F23" s="237">
        <f t="shared" si="0"/>
        <v>98.470674367526229</v>
      </c>
      <c r="G23" s="236">
        <v>112</v>
      </c>
      <c r="H23" s="237">
        <f t="shared" si="1"/>
        <v>0.92523750516315573</v>
      </c>
      <c r="I23" s="236">
        <f t="shared" si="2"/>
        <v>11993</v>
      </c>
      <c r="J23" s="238">
        <f t="shared" si="3"/>
        <v>99.074762494836847</v>
      </c>
      <c r="K23" s="235">
        <v>4</v>
      </c>
      <c r="L23" s="239">
        <f t="shared" si="4"/>
        <v>3.3352789126990745E-2</v>
      </c>
      <c r="M23" s="236">
        <v>8967</v>
      </c>
      <c r="N23" s="237">
        <f t="shared" si="5"/>
        <v>74.768615025431501</v>
      </c>
      <c r="O23" s="235">
        <v>20</v>
      </c>
      <c r="P23" s="239">
        <f t="shared" si="6"/>
        <v>0.16676394563495373</v>
      </c>
      <c r="Q23" s="236">
        <v>65</v>
      </c>
      <c r="R23" s="237">
        <f t="shared" si="7"/>
        <v>0.54198282331359959</v>
      </c>
      <c r="S23" s="236">
        <v>830</v>
      </c>
      <c r="T23" s="237">
        <f t="shared" si="8"/>
        <v>6.9207037438505798</v>
      </c>
      <c r="U23" s="236">
        <v>2080</v>
      </c>
      <c r="V23" s="237">
        <f t="shared" si="9"/>
        <v>17.343450346035187</v>
      </c>
      <c r="W23" s="235">
        <v>9</v>
      </c>
      <c r="X23" s="239">
        <f t="shared" si="10"/>
        <v>7.5043775535729176E-2</v>
      </c>
      <c r="Y23" s="240">
        <v>18</v>
      </c>
      <c r="Z23" s="241">
        <f t="shared" si="11"/>
        <v>0.15008755107145835</v>
      </c>
      <c r="AB23" s="233">
        <f t="shared" si="12"/>
        <v>0</v>
      </c>
    </row>
    <row r="24" spans="1:30" s="214" customFormat="1" ht="19.5" customHeight="1" x14ac:dyDescent="0.25">
      <c r="B24" s="1340"/>
      <c r="C24" s="235" t="s">
        <v>100</v>
      </c>
      <c r="D24" s="235">
        <v>14353</v>
      </c>
      <c r="E24" s="236">
        <v>14130</v>
      </c>
      <c r="F24" s="237">
        <f t="shared" si="0"/>
        <v>98.446317842959658</v>
      </c>
      <c r="G24" s="236">
        <v>165</v>
      </c>
      <c r="H24" s="237">
        <f t="shared" si="1"/>
        <v>1.167728237791932</v>
      </c>
      <c r="I24" s="236">
        <f t="shared" si="2"/>
        <v>13965</v>
      </c>
      <c r="J24" s="238">
        <f t="shared" si="3"/>
        <v>98.832271762208066</v>
      </c>
      <c r="K24" s="235">
        <v>1</v>
      </c>
      <c r="L24" s="239">
        <f t="shared" si="4"/>
        <v>7.1607590404582887E-3</v>
      </c>
      <c r="M24" s="242">
        <v>10789</v>
      </c>
      <c r="N24" s="237">
        <f t="shared" si="5"/>
        <v>77.257429287504479</v>
      </c>
      <c r="O24" s="235">
        <v>15</v>
      </c>
      <c r="P24" s="239">
        <f t="shared" si="6"/>
        <v>0.10741138560687433</v>
      </c>
      <c r="Q24" s="236">
        <v>60</v>
      </c>
      <c r="R24" s="237">
        <f t="shared" si="7"/>
        <v>0.42964554242749731</v>
      </c>
      <c r="S24" s="236">
        <v>1068</v>
      </c>
      <c r="T24" s="237">
        <f t="shared" si="8"/>
        <v>7.6476906552094519</v>
      </c>
      <c r="U24" s="236">
        <v>2008</v>
      </c>
      <c r="V24" s="237">
        <f t="shared" si="9"/>
        <v>14.378804153240244</v>
      </c>
      <c r="W24" s="235">
        <v>9</v>
      </c>
      <c r="X24" s="239">
        <f t="shared" si="10"/>
        <v>6.4446831364124602E-2</v>
      </c>
      <c r="Y24" s="240">
        <v>15</v>
      </c>
      <c r="Z24" s="241">
        <f t="shared" si="11"/>
        <v>0.10741138560687433</v>
      </c>
      <c r="AB24" s="233">
        <f t="shared" si="12"/>
        <v>0</v>
      </c>
    </row>
    <row r="25" spans="1:30" s="214" customFormat="1" ht="19.5" customHeight="1" thickBot="1" x14ac:dyDescent="0.3">
      <c r="B25" s="1341"/>
      <c r="C25" s="243" t="s">
        <v>356</v>
      </c>
      <c r="D25" s="243">
        <v>7289</v>
      </c>
      <c r="E25" s="242">
        <v>7253</v>
      </c>
      <c r="F25" s="244">
        <f t="shared" si="0"/>
        <v>99.506105089861435</v>
      </c>
      <c r="G25" s="242">
        <v>107</v>
      </c>
      <c r="H25" s="245">
        <f t="shared" si="1"/>
        <v>1.4752516200193024</v>
      </c>
      <c r="I25" s="246">
        <f t="shared" si="2"/>
        <v>7146</v>
      </c>
      <c r="J25" s="247">
        <f t="shared" si="3"/>
        <v>98.524748379980693</v>
      </c>
      <c r="K25" s="243">
        <v>0</v>
      </c>
      <c r="L25" s="248">
        <f t="shared" si="4"/>
        <v>0</v>
      </c>
      <c r="M25" s="242">
        <v>5423</v>
      </c>
      <c r="N25" s="245">
        <f t="shared" si="5"/>
        <v>75.888609012034706</v>
      </c>
      <c r="O25" s="249">
        <v>0</v>
      </c>
      <c r="P25" s="250">
        <f t="shared" si="6"/>
        <v>0</v>
      </c>
      <c r="Q25" s="246">
        <v>18</v>
      </c>
      <c r="R25" s="245">
        <f t="shared" si="7"/>
        <v>0.25188916876574308</v>
      </c>
      <c r="S25" s="246">
        <v>679</v>
      </c>
      <c r="T25" s="245">
        <f t="shared" si="8"/>
        <v>9.5018191995521963</v>
      </c>
      <c r="U25" s="246">
        <v>1026</v>
      </c>
      <c r="V25" s="245">
        <f t="shared" si="9"/>
        <v>14.357682619647354</v>
      </c>
      <c r="W25" s="249">
        <v>0</v>
      </c>
      <c r="X25" s="250">
        <f t="shared" si="10"/>
        <v>0</v>
      </c>
      <c r="Y25" s="251">
        <v>0</v>
      </c>
      <c r="Z25" s="252">
        <f t="shared" si="11"/>
        <v>0</v>
      </c>
      <c r="AB25" s="233">
        <f t="shared" si="12"/>
        <v>0</v>
      </c>
    </row>
    <row r="26" spans="1:30" s="253" customFormat="1" ht="19.5" customHeight="1" thickBot="1" x14ac:dyDescent="0.3">
      <c r="B26" s="1354" t="s">
        <v>357</v>
      </c>
      <c r="C26" s="1355"/>
      <c r="D26" s="254">
        <f>SUM(D11:D25)</f>
        <v>192748</v>
      </c>
      <c r="E26" s="254">
        <f t="shared" ref="E26:Y26" si="13">SUM(E11:E25)</f>
        <v>190779</v>
      </c>
      <c r="F26" s="255">
        <f t="shared" si="0"/>
        <v>98.978458920455722</v>
      </c>
      <c r="G26" s="254">
        <f t="shared" si="13"/>
        <v>2021</v>
      </c>
      <c r="H26" s="256">
        <f t="shared" si="1"/>
        <v>1.0593409127839017</v>
      </c>
      <c r="I26" s="254">
        <f t="shared" si="13"/>
        <v>188758</v>
      </c>
      <c r="J26" s="257">
        <f t="shared" si="3"/>
        <v>98.940659087216105</v>
      </c>
      <c r="K26" s="254">
        <f t="shared" si="13"/>
        <v>43</v>
      </c>
      <c r="L26" s="258">
        <f t="shared" si="4"/>
        <v>2.2780491422880089E-2</v>
      </c>
      <c r="M26" s="259">
        <f t="shared" si="13"/>
        <v>143786</v>
      </c>
      <c r="N26" s="256">
        <f t="shared" si="5"/>
        <v>76.174784644889229</v>
      </c>
      <c r="O26" s="254">
        <f t="shared" si="13"/>
        <v>1109</v>
      </c>
      <c r="P26" s="258">
        <f>+O26*100/I26</f>
        <v>0.58752476716218649</v>
      </c>
      <c r="Q26" s="254">
        <f t="shared" si="13"/>
        <v>667</v>
      </c>
      <c r="R26" s="256">
        <f t="shared" si="7"/>
        <v>0.35336250648979117</v>
      </c>
      <c r="S26" s="254">
        <f t="shared" si="13"/>
        <v>18885</v>
      </c>
      <c r="T26" s="256">
        <f t="shared" si="8"/>
        <v>10.004873965606755</v>
      </c>
      <c r="U26" s="254">
        <f t="shared" si="13"/>
        <v>23837</v>
      </c>
      <c r="V26" s="256">
        <f t="shared" si="9"/>
        <v>12.628338931330063</v>
      </c>
      <c r="W26" s="254">
        <f t="shared" si="13"/>
        <v>137</v>
      </c>
      <c r="X26" s="258">
        <f t="shared" si="10"/>
        <v>7.2579705231036559E-2</v>
      </c>
      <c r="Y26" s="254">
        <f t="shared" si="13"/>
        <v>294</v>
      </c>
      <c r="Z26" s="260">
        <f t="shared" si="11"/>
        <v>0.15575498786806388</v>
      </c>
      <c r="AB26" s="233">
        <f t="shared" si="12"/>
        <v>0</v>
      </c>
    </row>
    <row r="27" spans="1:30" ht="19.5" customHeight="1" thickTop="1" thickBot="1" x14ac:dyDescent="0.3">
      <c r="D27" s="202"/>
      <c r="J27" s="210"/>
      <c r="K27" s="261"/>
      <c r="L27" s="210"/>
      <c r="M27" s="261"/>
      <c r="N27" s="210"/>
      <c r="O27" s="214"/>
      <c r="P27" s="203"/>
      <c r="R27" s="205"/>
      <c r="T27" s="205"/>
    </row>
    <row r="28" spans="1:30" s="262" customFormat="1" ht="20.100000000000001" customHeight="1" thickTop="1" x14ac:dyDescent="0.25">
      <c r="A28" s="1356"/>
      <c r="B28" s="1348" t="s">
        <v>1</v>
      </c>
      <c r="C28" s="1346" t="s">
        <v>2</v>
      </c>
      <c r="D28" s="1346" t="s">
        <v>358</v>
      </c>
      <c r="E28" s="1346" t="s">
        <v>359</v>
      </c>
      <c r="F28" s="1346" t="s">
        <v>3</v>
      </c>
      <c r="G28" s="1350" t="s">
        <v>4</v>
      </c>
      <c r="H28" s="1344" t="s">
        <v>5</v>
      </c>
      <c r="I28" s="1342" t="s">
        <v>6</v>
      </c>
      <c r="J28" s="1344" t="s">
        <v>5</v>
      </c>
      <c r="K28" s="1346" t="s">
        <v>7</v>
      </c>
      <c r="L28" s="1334" t="s">
        <v>5</v>
      </c>
      <c r="M28" s="1336" t="s">
        <v>8</v>
      </c>
      <c r="N28" s="1337"/>
      <c r="O28" s="1337"/>
      <c r="P28" s="1337"/>
      <c r="Q28" s="1337"/>
      <c r="R28" s="1337"/>
      <c r="S28" s="1337"/>
      <c r="T28" s="1337"/>
      <c r="U28" s="1337"/>
      <c r="V28" s="1337"/>
      <c r="W28" s="1337"/>
      <c r="X28" s="1337"/>
      <c r="Y28" s="1337"/>
      <c r="Z28" s="1337"/>
      <c r="AA28" s="1337"/>
      <c r="AB28" s="1338"/>
    </row>
    <row r="29" spans="1:30" s="262" customFormat="1" ht="25.5" customHeight="1" thickBot="1" x14ac:dyDescent="0.3">
      <c r="A29" s="1356"/>
      <c r="B29" s="1349"/>
      <c r="C29" s="1347"/>
      <c r="D29" s="1347"/>
      <c r="E29" s="1347"/>
      <c r="F29" s="1347"/>
      <c r="G29" s="1351"/>
      <c r="H29" s="1345"/>
      <c r="I29" s="1343"/>
      <c r="J29" s="1345"/>
      <c r="K29" s="1347"/>
      <c r="L29" s="1335"/>
      <c r="M29" s="221" t="s">
        <v>181</v>
      </c>
      <c r="N29" s="222" t="s">
        <v>5</v>
      </c>
      <c r="O29" s="221" t="s">
        <v>10</v>
      </c>
      <c r="P29" s="222" t="s">
        <v>5</v>
      </c>
      <c r="Q29" s="221" t="s">
        <v>182</v>
      </c>
      <c r="R29" s="222" t="s">
        <v>5</v>
      </c>
      <c r="S29" s="221" t="s">
        <v>183</v>
      </c>
      <c r="T29" s="222" t="s">
        <v>5</v>
      </c>
      <c r="U29" s="221" t="s">
        <v>13</v>
      </c>
      <c r="V29" s="222" t="s">
        <v>5</v>
      </c>
      <c r="W29" s="221" t="s">
        <v>14</v>
      </c>
      <c r="X29" s="222" t="s">
        <v>5</v>
      </c>
      <c r="Y29" s="221" t="s">
        <v>184</v>
      </c>
      <c r="Z29" s="224" t="s">
        <v>5</v>
      </c>
      <c r="AA29" s="221" t="s">
        <v>185</v>
      </c>
      <c r="AB29" s="225" t="s">
        <v>5</v>
      </c>
    </row>
    <row r="30" spans="1:30" s="263" customFormat="1" ht="19.5" customHeight="1" x14ac:dyDescent="0.25">
      <c r="B30" s="264" t="s">
        <v>186</v>
      </c>
      <c r="C30" s="265" t="s">
        <v>343</v>
      </c>
      <c r="D30" s="266" t="s">
        <v>360</v>
      </c>
      <c r="E30" s="266" t="s">
        <v>361</v>
      </c>
      <c r="F30" s="226">
        <v>2711</v>
      </c>
      <c r="G30" s="267">
        <v>2692</v>
      </c>
      <c r="H30" s="268">
        <f>+G30*100/F30</f>
        <v>99.299151604573964</v>
      </c>
      <c r="I30" s="267">
        <v>35</v>
      </c>
      <c r="J30" s="268">
        <f>+I30*100/G30</f>
        <v>1.3001485884101041</v>
      </c>
      <c r="K30" s="267">
        <f>+G30-I30</f>
        <v>2657</v>
      </c>
      <c r="L30" s="269">
        <f>+K30*100/G30</f>
        <v>98.69985141158989</v>
      </c>
      <c r="M30" s="270">
        <v>1</v>
      </c>
      <c r="N30" s="271">
        <f>+M30*100/K30</f>
        <v>3.7636432066240122E-2</v>
      </c>
      <c r="O30" s="267">
        <v>2033</v>
      </c>
      <c r="P30" s="268">
        <f>+O30*100/K30</f>
        <v>76.514866390666171</v>
      </c>
      <c r="Q30" s="270">
        <v>11</v>
      </c>
      <c r="R30" s="271">
        <f>+Q30*100/K30</f>
        <v>0.41400075272864134</v>
      </c>
      <c r="S30" s="267">
        <v>1</v>
      </c>
      <c r="T30" s="268">
        <f>+S30*100/K30</f>
        <v>3.7636432066240122E-2</v>
      </c>
      <c r="U30" s="267">
        <v>296</v>
      </c>
      <c r="V30" s="268">
        <f>+U30*100/K30</f>
        <v>11.140383891607076</v>
      </c>
      <c r="W30" s="267">
        <v>307</v>
      </c>
      <c r="X30" s="268">
        <f>+W30*100/K30</f>
        <v>11.554384644335716</v>
      </c>
      <c r="Y30" s="270">
        <v>1</v>
      </c>
      <c r="Z30" s="271">
        <f>+Y30*100/K30</f>
        <v>3.7636432066240122E-2</v>
      </c>
      <c r="AA30" s="272">
        <v>7</v>
      </c>
      <c r="AB30" s="273">
        <f>+AA30*100/K30</f>
        <v>0.26345502446368085</v>
      </c>
      <c r="AD30" s="274">
        <f>+K30-M30-O30-Q30-S30-U30-W30-Y30-AA30</f>
        <v>0</v>
      </c>
    </row>
    <row r="31" spans="1:30" s="263" customFormat="1" ht="19.5" customHeight="1" x14ac:dyDescent="0.25">
      <c r="B31" s="275"/>
      <c r="C31" s="276"/>
      <c r="D31" s="277" t="s">
        <v>362</v>
      </c>
      <c r="E31" s="277" t="s">
        <v>363</v>
      </c>
      <c r="F31" s="235">
        <v>3521</v>
      </c>
      <c r="G31" s="278">
        <v>3509</v>
      </c>
      <c r="H31" s="279">
        <f t="shared" ref="H31:H36" si="14">+G31*100/F31</f>
        <v>99.659187730758305</v>
      </c>
      <c r="I31" s="278">
        <v>59</v>
      </c>
      <c r="J31" s="279">
        <f t="shared" ref="J31:J36" si="15">+I31*100/G31</f>
        <v>1.6813907096038758</v>
      </c>
      <c r="K31" s="278">
        <f t="shared" ref="K31:K34" si="16">+G31-I31</f>
        <v>3450</v>
      </c>
      <c r="L31" s="280">
        <f t="shared" ref="L31:L36" si="17">+K31*100/G31</f>
        <v>98.318609290396125</v>
      </c>
      <c r="M31" s="281">
        <v>2</v>
      </c>
      <c r="N31" s="282">
        <f t="shared" ref="N31:N36" si="18">+M31*100/K31</f>
        <v>5.7971014492753624E-2</v>
      </c>
      <c r="O31" s="278">
        <v>2825</v>
      </c>
      <c r="P31" s="279">
        <f t="shared" ref="P31:P36" si="19">+O31*100/K31</f>
        <v>81.884057971014499</v>
      </c>
      <c r="Q31" s="281">
        <v>40</v>
      </c>
      <c r="R31" s="282">
        <f t="shared" ref="R31:R36" si="20">+Q31*100/K31</f>
        <v>1.1594202898550725</v>
      </c>
      <c r="S31" s="278">
        <v>8</v>
      </c>
      <c r="T31" s="279">
        <f t="shared" ref="T31:T36" si="21">+S31*100/K31</f>
        <v>0.2318840579710145</v>
      </c>
      <c r="U31" s="278">
        <v>308</v>
      </c>
      <c r="V31" s="279">
        <f t="shared" ref="V31:V36" si="22">+U31*100/K31</f>
        <v>8.9275362318840585</v>
      </c>
      <c r="W31" s="278">
        <v>240</v>
      </c>
      <c r="X31" s="279">
        <f t="shared" ref="X31:X36" si="23">+W31*100/K31</f>
        <v>6.9565217391304346</v>
      </c>
      <c r="Y31" s="281">
        <v>16</v>
      </c>
      <c r="Z31" s="282">
        <f t="shared" ref="Z31:Z36" si="24">+Y31*100/K31</f>
        <v>0.46376811594202899</v>
      </c>
      <c r="AA31" s="283">
        <v>11</v>
      </c>
      <c r="AB31" s="284">
        <f t="shared" ref="AB31:AB36" si="25">+AA31*100/K31</f>
        <v>0.3188405797101449</v>
      </c>
      <c r="AD31" s="274">
        <f t="shared" ref="AD31:AD36" si="26">+K31-M31-O31-Q31-S31-U31-W31-Y31-AA31</f>
        <v>0</v>
      </c>
    </row>
    <row r="32" spans="1:30" s="285" customFormat="1" ht="19.5" customHeight="1" x14ac:dyDescent="0.25">
      <c r="B32" s="286"/>
      <c r="C32" s="287"/>
      <c r="D32" s="288" t="s">
        <v>364</v>
      </c>
      <c r="E32" s="288" t="s">
        <v>365</v>
      </c>
      <c r="F32" s="236">
        <v>2141</v>
      </c>
      <c r="G32" s="236">
        <v>2139</v>
      </c>
      <c r="H32" s="279">
        <f t="shared" si="14"/>
        <v>99.90658570761326</v>
      </c>
      <c r="I32" s="236">
        <v>25</v>
      </c>
      <c r="J32" s="279">
        <f t="shared" si="15"/>
        <v>1.168770453482936</v>
      </c>
      <c r="K32" s="278">
        <f t="shared" si="16"/>
        <v>2114</v>
      </c>
      <c r="L32" s="280">
        <f t="shared" si="17"/>
        <v>98.831229546517065</v>
      </c>
      <c r="M32" s="236">
        <v>1</v>
      </c>
      <c r="N32" s="282">
        <f t="shared" si="18"/>
        <v>4.730368968779565E-2</v>
      </c>
      <c r="O32" s="236">
        <v>1519</v>
      </c>
      <c r="P32" s="279">
        <f t="shared" si="19"/>
        <v>71.854304635761594</v>
      </c>
      <c r="Q32" s="236">
        <v>14</v>
      </c>
      <c r="R32" s="282">
        <f t="shared" si="20"/>
        <v>0.66225165562913912</v>
      </c>
      <c r="S32" s="236">
        <v>8</v>
      </c>
      <c r="T32" s="279">
        <f t="shared" si="21"/>
        <v>0.3784295175023652</v>
      </c>
      <c r="U32" s="236">
        <v>289</v>
      </c>
      <c r="V32" s="279">
        <f t="shared" si="22"/>
        <v>13.670766319772943</v>
      </c>
      <c r="W32" s="236">
        <v>277</v>
      </c>
      <c r="X32" s="279">
        <f t="shared" si="23"/>
        <v>13.103122043519395</v>
      </c>
      <c r="Y32" s="236">
        <v>0</v>
      </c>
      <c r="Z32" s="282">
        <f t="shared" si="24"/>
        <v>0</v>
      </c>
      <c r="AA32" s="240">
        <v>6</v>
      </c>
      <c r="AB32" s="284">
        <f t="shared" si="25"/>
        <v>0.28382213812677387</v>
      </c>
      <c r="AD32" s="274">
        <f t="shared" si="26"/>
        <v>0</v>
      </c>
    </row>
    <row r="33" spans="1:30" s="285" customFormat="1" ht="19.5" customHeight="1" x14ac:dyDescent="0.25">
      <c r="B33" s="286"/>
      <c r="C33" s="287"/>
      <c r="D33" s="288" t="s">
        <v>156</v>
      </c>
      <c r="E33" s="288" t="s">
        <v>365</v>
      </c>
      <c r="F33" s="236">
        <v>1511</v>
      </c>
      <c r="G33" s="236">
        <v>1507</v>
      </c>
      <c r="H33" s="279">
        <f t="shared" si="14"/>
        <v>99.735274652547986</v>
      </c>
      <c r="I33" s="236">
        <v>28</v>
      </c>
      <c r="J33" s="279">
        <f t="shared" si="15"/>
        <v>1.8579960185799602</v>
      </c>
      <c r="K33" s="278">
        <f t="shared" si="16"/>
        <v>1479</v>
      </c>
      <c r="L33" s="280">
        <f t="shared" si="17"/>
        <v>98.142003981420046</v>
      </c>
      <c r="M33" s="289">
        <v>1</v>
      </c>
      <c r="N33" s="282">
        <f t="shared" si="18"/>
        <v>6.7613252197430695E-2</v>
      </c>
      <c r="O33" s="289">
        <v>1026</v>
      </c>
      <c r="P33" s="279">
        <f t="shared" si="19"/>
        <v>69.371196754563897</v>
      </c>
      <c r="Q33" s="236">
        <v>13</v>
      </c>
      <c r="R33" s="282">
        <f t="shared" si="20"/>
        <v>0.8789722785665991</v>
      </c>
      <c r="S33" s="236">
        <v>16</v>
      </c>
      <c r="T33" s="279">
        <f t="shared" si="21"/>
        <v>1.0818120351588911</v>
      </c>
      <c r="U33" s="236">
        <v>210</v>
      </c>
      <c r="V33" s="279">
        <f t="shared" si="22"/>
        <v>14.198782961460447</v>
      </c>
      <c r="W33" s="236">
        <v>198</v>
      </c>
      <c r="X33" s="279">
        <f t="shared" si="23"/>
        <v>13.387423935091277</v>
      </c>
      <c r="Y33" s="236">
        <v>9</v>
      </c>
      <c r="Z33" s="282">
        <f t="shared" si="24"/>
        <v>0.60851926977687631</v>
      </c>
      <c r="AA33" s="240">
        <v>6</v>
      </c>
      <c r="AB33" s="284">
        <f t="shared" si="25"/>
        <v>0.40567951318458417</v>
      </c>
      <c r="AD33" s="274">
        <f t="shared" si="26"/>
        <v>0</v>
      </c>
    </row>
    <row r="34" spans="1:30" s="285" customFormat="1" ht="19.5" customHeight="1" thickBot="1" x14ac:dyDescent="0.3">
      <c r="B34" s="290"/>
      <c r="C34" s="291"/>
      <c r="D34" s="292" t="s">
        <v>366</v>
      </c>
      <c r="E34" s="292" t="s">
        <v>367</v>
      </c>
      <c r="F34" s="293">
        <v>1584</v>
      </c>
      <c r="G34" s="293">
        <v>1581</v>
      </c>
      <c r="H34" s="294">
        <f t="shared" si="14"/>
        <v>99.810606060606062</v>
      </c>
      <c r="I34" s="293">
        <v>9</v>
      </c>
      <c r="J34" s="294">
        <f t="shared" si="15"/>
        <v>0.56925996204933582</v>
      </c>
      <c r="K34" s="295">
        <f t="shared" si="16"/>
        <v>1572</v>
      </c>
      <c r="L34" s="296">
        <f t="shared" si="17"/>
        <v>99.43074003795067</v>
      </c>
      <c r="M34" s="297">
        <v>0</v>
      </c>
      <c r="N34" s="298">
        <f t="shared" si="18"/>
        <v>0</v>
      </c>
      <c r="O34" s="297">
        <v>1176</v>
      </c>
      <c r="P34" s="294">
        <f t="shared" si="19"/>
        <v>74.809160305343511</v>
      </c>
      <c r="Q34" s="297">
        <v>16</v>
      </c>
      <c r="R34" s="298">
        <f t="shared" si="20"/>
        <v>1.0178117048346056</v>
      </c>
      <c r="S34" s="293">
        <v>0</v>
      </c>
      <c r="T34" s="294">
        <f t="shared" si="21"/>
        <v>0</v>
      </c>
      <c r="U34" s="293">
        <v>186</v>
      </c>
      <c r="V34" s="294">
        <f t="shared" si="22"/>
        <v>11.83206106870229</v>
      </c>
      <c r="W34" s="293">
        <v>192</v>
      </c>
      <c r="X34" s="294">
        <f t="shared" si="23"/>
        <v>12.213740458015268</v>
      </c>
      <c r="Y34" s="293">
        <v>0</v>
      </c>
      <c r="Z34" s="298">
        <f t="shared" si="24"/>
        <v>0</v>
      </c>
      <c r="AA34" s="299">
        <v>2</v>
      </c>
      <c r="AB34" s="300">
        <f t="shared" si="25"/>
        <v>0.1272264631043257</v>
      </c>
      <c r="AD34" s="274">
        <f t="shared" si="26"/>
        <v>0</v>
      </c>
    </row>
    <row r="35" spans="1:30" s="262" customFormat="1" ht="15" thickTop="1" x14ac:dyDescent="0.25">
      <c r="B35" s="301"/>
      <c r="C35" s="301"/>
      <c r="G35" s="263"/>
      <c r="H35" s="302"/>
      <c r="J35" s="302"/>
      <c r="L35" s="303"/>
      <c r="M35" s="304"/>
      <c r="N35" s="305"/>
      <c r="O35" s="304"/>
      <c r="P35" s="302"/>
      <c r="Q35" s="304"/>
      <c r="R35" s="305"/>
      <c r="S35" s="306"/>
      <c r="T35" s="302"/>
      <c r="U35" s="306"/>
      <c r="V35" s="302"/>
      <c r="W35" s="306"/>
      <c r="X35" s="302"/>
      <c r="Y35" s="306"/>
      <c r="Z35" s="305"/>
      <c r="AA35" s="307"/>
      <c r="AB35" s="305"/>
      <c r="AD35" s="274">
        <f t="shared" si="26"/>
        <v>0</v>
      </c>
    </row>
    <row r="36" spans="1:30" s="301" customFormat="1" ht="14.25" x14ac:dyDescent="0.25">
      <c r="F36" s="308">
        <f>SUM(F30:F35)</f>
        <v>11468</v>
      </c>
      <c r="G36" s="308">
        <f>SUM(G30:G35)</f>
        <v>11428</v>
      </c>
      <c r="H36" s="309">
        <f t="shared" si="14"/>
        <v>99.651203348447851</v>
      </c>
      <c r="I36" s="308">
        <f>SUM(I30:I34)</f>
        <v>156</v>
      </c>
      <c r="J36" s="309">
        <f t="shared" si="15"/>
        <v>1.3650682534126706</v>
      </c>
      <c r="K36" s="308">
        <f t="shared" ref="K36:AA36" si="27">SUM(K30:K35)</f>
        <v>11272</v>
      </c>
      <c r="L36" s="310">
        <f t="shared" si="17"/>
        <v>98.634931746587327</v>
      </c>
      <c r="M36" s="308">
        <f t="shared" si="27"/>
        <v>5</v>
      </c>
      <c r="N36" s="311">
        <f t="shared" si="18"/>
        <v>4.4357700496806249E-2</v>
      </c>
      <c r="O36" s="308">
        <f>SUM(O30:O34)</f>
        <v>8579</v>
      </c>
      <c r="P36" s="302">
        <f t="shared" si="19"/>
        <v>76.108942512420157</v>
      </c>
      <c r="Q36" s="308">
        <f t="shared" si="27"/>
        <v>94</v>
      </c>
      <c r="R36" s="311">
        <f t="shared" si="20"/>
        <v>0.83392476933995741</v>
      </c>
      <c r="S36" s="308">
        <f t="shared" si="27"/>
        <v>33</v>
      </c>
      <c r="T36" s="309">
        <f t="shared" si="21"/>
        <v>0.29276082327892122</v>
      </c>
      <c r="U36" s="308">
        <f t="shared" si="27"/>
        <v>1289</v>
      </c>
      <c r="V36" s="309">
        <f t="shared" si="22"/>
        <v>11.43541518807665</v>
      </c>
      <c r="W36" s="308">
        <f t="shared" si="27"/>
        <v>1214</v>
      </c>
      <c r="X36" s="309">
        <f t="shared" si="23"/>
        <v>10.770049680624556</v>
      </c>
      <c r="Y36" s="308">
        <f t="shared" si="27"/>
        <v>26</v>
      </c>
      <c r="Z36" s="311">
        <f t="shared" si="24"/>
        <v>0.23066004258339248</v>
      </c>
      <c r="AA36" s="308">
        <f t="shared" si="27"/>
        <v>32</v>
      </c>
      <c r="AB36" s="311">
        <f t="shared" si="25"/>
        <v>0.28388928317955997</v>
      </c>
      <c r="AD36" s="312">
        <f t="shared" si="26"/>
        <v>0</v>
      </c>
    </row>
    <row r="37" spans="1:30" ht="16.5" thickBot="1" x14ac:dyDescent="0.3"/>
    <row r="38" spans="1:30" s="262" customFormat="1" ht="20.100000000000001" customHeight="1" thickTop="1" x14ac:dyDescent="0.25">
      <c r="A38" s="1356"/>
      <c r="B38" s="1348" t="s">
        <v>1</v>
      </c>
      <c r="C38" s="1346" t="s">
        <v>2</v>
      </c>
      <c r="D38" s="1346" t="s">
        <v>358</v>
      </c>
      <c r="E38" s="1346" t="s">
        <v>359</v>
      </c>
      <c r="F38" s="1357" t="s">
        <v>3</v>
      </c>
      <c r="G38" s="1359" t="s">
        <v>4</v>
      </c>
      <c r="H38" s="1361" t="s">
        <v>5</v>
      </c>
      <c r="I38" s="1363" t="s">
        <v>6</v>
      </c>
      <c r="J38" s="1361" t="s">
        <v>5</v>
      </c>
      <c r="K38" s="1357" t="s">
        <v>7</v>
      </c>
      <c r="L38" s="1365" t="s">
        <v>5</v>
      </c>
      <c r="M38" s="1336" t="s">
        <v>8</v>
      </c>
      <c r="N38" s="1337"/>
      <c r="O38" s="1337"/>
      <c r="P38" s="1337"/>
      <c r="Q38" s="1337"/>
      <c r="R38" s="1337"/>
      <c r="S38" s="1337"/>
      <c r="T38" s="1337"/>
      <c r="U38" s="1337"/>
      <c r="V38" s="1337"/>
      <c r="W38" s="1337"/>
      <c r="X38" s="1337"/>
      <c r="Y38" s="1337"/>
      <c r="Z38" s="1337"/>
      <c r="AA38" s="1337"/>
      <c r="AB38" s="1338"/>
    </row>
    <row r="39" spans="1:30" s="262" customFormat="1" ht="20.100000000000001" customHeight="1" thickBot="1" x14ac:dyDescent="0.3">
      <c r="A39" s="1356"/>
      <c r="B39" s="1349"/>
      <c r="C39" s="1347"/>
      <c r="D39" s="1347"/>
      <c r="E39" s="1347"/>
      <c r="F39" s="1358"/>
      <c r="G39" s="1360"/>
      <c r="H39" s="1362"/>
      <c r="I39" s="1364"/>
      <c r="J39" s="1362"/>
      <c r="K39" s="1358"/>
      <c r="L39" s="1366"/>
      <c r="M39" s="221" t="s">
        <v>181</v>
      </c>
      <c r="N39" s="222" t="s">
        <v>5</v>
      </c>
      <c r="O39" s="221" t="s">
        <v>10</v>
      </c>
      <c r="P39" s="222" t="s">
        <v>5</v>
      </c>
      <c r="Q39" s="221" t="s">
        <v>182</v>
      </c>
      <c r="R39" s="222" t="s">
        <v>5</v>
      </c>
      <c r="S39" s="221" t="s">
        <v>183</v>
      </c>
      <c r="T39" s="222" t="s">
        <v>5</v>
      </c>
      <c r="U39" s="221" t="s">
        <v>13</v>
      </c>
      <c r="V39" s="222" t="s">
        <v>5</v>
      </c>
      <c r="W39" s="221" t="s">
        <v>14</v>
      </c>
      <c r="X39" s="222" t="s">
        <v>5</v>
      </c>
      <c r="Y39" s="221" t="s">
        <v>184</v>
      </c>
      <c r="Z39" s="224" t="s">
        <v>5</v>
      </c>
      <c r="AA39" s="221" t="s">
        <v>185</v>
      </c>
      <c r="AB39" s="225" t="s">
        <v>5</v>
      </c>
    </row>
    <row r="40" spans="1:30" s="263" customFormat="1" ht="19.5" customHeight="1" x14ac:dyDescent="0.25">
      <c r="B40" s="264" t="s">
        <v>186</v>
      </c>
      <c r="C40" s="265" t="s">
        <v>344</v>
      </c>
      <c r="D40" s="266" t="s">
        <v>368</v>
      </c>
      <c r="E40" s="266" t="s">
        <v>369</v>
      </c>
      <c r="F40" s="226">
        <v>1895</v>
      </c>
      <c r="G40" s="267">
        <v>1889</v>
      </c>
      <c r="H40" s="268">
        <f>+G40*100/F40</f>
        <v>99.683377308707122</v>
      </c>
      <c r="I40" s="267">
        <v>19</v>
      </c>
      <c r="J40" s="268">
        <f>+I40*100/G40</f>
        <v>1.0058231868713605</v>
      </c>
      <c r="K40" s="267">
        <f>G40-I40</f>
        <v>1870</v>
      </c>
      <c r="L40" s="269">
        <f>+K40*100/G40</f>
        <v>98.994176813128647</v>
      </c>
      <c r="M40" s="270">
        <v>0</v>
      </c>
      <c r="N40" s="271">
        <f>+M40*100/K40</f>
        <v>0</v>
      </c>
      <c r="O40" s="267">
        <v>1396</v>
      </c>
      <c r="P40" s="268">
        <f>+O40*100/K40</f>
        <v>74.652406417112303</v>
      </c>
      <c r="Q40" s="270">
        <v>8</v>
      </c>
      <c r="R40" s="271">
        <f>+Q40*100/K40</f>
        <v>0.42780748663101603</v>
      </c>
      <c r="S40" s="267">
        <v>3</v>
      </c>
      <c r="T40" s="268">
        <f>+S40*100/K40</f>
        <v>0.16042780748663102</v>
      </c>
      <c r="U40" s="267">
        <v>347</v>
      </c>
      <c r="V40" s="268">
        <f>+U40*100/K40</f>
        <v>18.55614973262032</v>
      </c>
      <c r="W40" s="267">
        <v>115</v>
      </c>
      <c r="X40" s="268">
        <f>+W40*100/K40</f>
        <v>6.1497326203208553</v>
      </c>
      <c r="Y40" s="270">
        <v>0</v>
      </c>
      <c r="Z40" s="271">
        <f>+Y40*100/K40</f>
        <v>0</v>
      </c>
      <c r="AA40" s="272">
        <v>1</v>
      </c>
      <c r="AB40" s="273">
        <f>+AA40*100/K40</f>
        <v>5.3475935828877004E-2</v>
      </c>
      <c r="AD40" s="274">
        <f>+K40-M40-O40-Q40-S40-U40-W40-Y40-AA40</f>
        <v>0</v>
      </c>
    </row>
    <row r="41" spans="1:30" s="263" customFormat="1" ht="19.5" customHeight="1" x14ac:dyDescent="0.25">
      <c r="B41" s="275"/>
      <c r="C41" s="276"/>
      <c r="D41" s="277" t="s">
        <v>370</v>
      </c>
      <c r="E41" s="277" t="s">
        <v>371</v>
      </c>
      <c r="F41" s="235">
        <v>2649</v>
      </c>
      <c r="G41" s="278">
        <v>2632</v>
      </c>
      <c r="H41" s="279">
        <f t="shared" ref="H41:H46" si="28">+G41*100/F41</f>
        <v>99.35824839562099</v>
      </c>
      <c r="I41" s="278">
        <v>27</v>
      </c>
      <c r="J41" s="279">
        <f t="shared" ref="J41:J46" si="29">+I41*100/G41</f>
        <v>1.0258358662613982</v>
      </c>
      <c r="K41" s="278">
        <f t="shared" ref="K41:K44" si="30">G41-I41</f>
        <v>2605</v>
      </c>
      <c r="L41" s="280">
        <f t="shared" ref="L41:L46" si="31">+K41*100/G41</f>
        <v>98.974164133738597</v>
      </c>
      <c r="M41" s="281">
        <v>1</v>
      </c>
      <c r="N41" s="282">
        <f t="shared" ref="N41:N46" si="32">+M41*100/K41</f>
        <v>3.8387715930902108E-2</v>
      </c>
      <c r="O41" s="278">
        <v>2117</v>
      </c>
      <c r="P41" s="279">
        <f t="shared" ref="P41:P46" si="33">+O41*100/K41</f>
        <v>81.266794625719768</v>
      </c>
      <c r="Q41" s="281">
        <v>16</v>
      </c>
      <c r="R41" s="282">
        <f t="shared" ref="R41:R46" si="34">+Q41*100/K41</f>
        <v>0.61420345489443373</v>
      </c>
      <c r="S41" s="278">
        <v>3</v>
      </c>
      <c r="T41" s="279">
        <f t="shared" ref="T41:T46" si="35">+S41*100/K41</f>
        <v>0.11516314779270634</v>
      </c>
      <c r="U41" s="278">
        <v>308</v>
      </c>
      <c r="V41" s="279">
        <f t="shared" ref="V41:V46" si="36">+U41*100/K41</f>
        <v>11.82341650671785</v>
      </c>
      <c r="W41" s="278">
        <v>155</v>
      </c>
      <c r="X41" s="279">
        <f t="shared" ref="X41:X46" si="37">+W41*100/K41</f>
        <v>5.9500959692898272</v>
      </c>
      <c r="Y41" s="281">
        <v>2</v>
      </c>
      <c r="Z41" s="282">
        <f t="shared" ref="Z41:Z46" si="38">+Y41*100/K41</f>
        <v>7.6775431861804216E-2</v>
      </c>
      <c r="AA41" s="283">
        <v>3</v>
      </c>
      <c r="AB41" s="284">
        <f t="shared" ref="AB41:AB46" si="39">+AA41*100/K41</f>
        <v>0.11516314779270634</v>
      </c>
      <c r="AD41" s="274">
        <f t="shared" ref="AD41:AD46" si="40">+K41-M41-O41-Q41-S41-U41-W41-Y41-AA41</f>
        <v>0</v>
      </c>
    </row>
    <row r="42" spans="1:30" s="313" customFormat="1" ht="19.5" customHeight="1" x14ac:dyDescent="0.25">
      <c r="B42" s="275"/>
      <c r="C42" s="287"/>
      <c r="D42" s="288" t="s">
        <v>344</v>
      </c>
      <c r="E42" s="288" t="s">
        <v>372</v>
      </c>
      <c r="F42" s="278">
        <v>2829</v>
      </c>
      <c r="G42" s="278">
        <v>2817</v>
      </c>
      <c r="H42" s="279">
        <f t="shared" si="28"/>
        <v>99.575821845174971</v>
      </c>
      <c r="I42" s="278">
        <v>25</v>
      </c>
      <c r="J42" s="279">
        <f t="shared" si="29"/>
        <v>0.88746893858714948</v>
      </c>
      <c r="K42" s="278">
        <f t="shared" si="30"/>
        <v>2792</v>
      </c>
      <c r="L42" s="280">
        <f t="shared" si="31"/>
        <v>99.112531061412852</v>
      </c>
      <c r="M42" s="278">
        <v>0</v>
      </c>
      <c r="N42" s="282">
        <f t="shared" si="32"/>
        <v>0</v>
      </c>
      <c r="O42" s="278">
        <v>1851</v>
      </c>
      <c r="P42" s="279">
        <f t="shared" si="33"/>
        <v>66.296561604584525</v>
      </c>
      <c r="Q42" s="278">
        <v>20</v>
      </c>
      <c r="R42" s="282">
        <f t="shared" si="34"/>
        <v>0.71633237822349571</v>
      </c>
      <c r="S42" s="278">
        <v>7</v>
      </c>
      <c r="T42" s="279">
        <f t="shared" si="35"/>
        <v>0.25071633237822349</v>
      </c>
      <c r="U42" s="278">
        <v>789</v>
      </c>
      <c r="V42" s="279">
        <f t="shared" si="36"/>
        <v>28.259312320916905</v>
      </c>
      <c r="W42" s="278">
        <v>115</v>
      </c>
      <c r="X42" s="279">
        <f t="shared" si="37"/>
        <v>4.1189111747850999</v>
      </c>
      <c r="Y42" s="278">
        <v>1</v>
      </c>
      <c r="Z42" s="282">
        <f t="shared" si="38"/>
        <v>3.5816618911174783E-2</v>
      </c>
      <c r="AA42" s="283">
        <v>9</v>
      </c>
      <c r="AB42" s="284">
        <f t="shared" si="39"/>
        <v>0.32234957020057309</v>
      </c>
      <c r="AD42" s="274">
        <f t="shared" si="40"/>
        <v>0</v>
      </c>
    </row>
    <row r="43" spans="1:30" s="313" customFormat="1" ht="19.5" customHeight="1" x14ac:dyDescent="0.25">
      <c r="B43" s="286"/>
      <c r="C43" s="287"/>
      <c r="D43" s="288" t="s">
        <v>373</v>
      </c>
      <c r="E43" s="288" t="s">
        <v>374</v>
      </c>
      <c r="F43" s="236">
        <v>2938</v>
      </c>
      <c r="G43" s="236">
        <v>2912</v>
      </c>
      <c r="H43" s="279">
        <f t="shared" si="28"/>
        <v>99.115044247787608</v>
      </c>
      <c r="I43" s="278">
        <v>12</v>
      </c>
      <c r="J43" s="279">
        <f t="shared" si="29"/>
        <v>0.41208791208791207</v>
      </c>
      <c r="K43" s="278">
        <f t="shared" si="30"/>
        <v>2900</v>
      </c>
      <c r="L43" s="280">
        <f t="shared" si="31"/>
        <v>99.587912087912088</v>
      </c>
      <c r="M43" s="314">
        <v>0</v>
      </c>
      <c r="N43" s="282">
        <f t="shared" si="32"/>
        <v>0</v>
      </c>
      <c r="O43" s="314">
        <v>2041</v>
      </c>
      <c r="P43" s="279">
        <f t="shared" si="33"/>
        <v>70.379310344827587</v>
      </c>
      <c r="Q43" s="278">
        <v>14</v>
      </c>
      <c r="R43" s="282">
        <f t="shared" si="34"/>
        <v>0.48275862068965519</v>
      </c>
      <c r="S43" s="278">
        <v>15</v>
      </c>
      <c r="T43" s="279">
        <f t="shared" si="35"/>
        <v>0.51724137931034486</v>
      </c>
      <c r="U43" s="278">
        <v>698</v>
      </c>
      <c r="V43" s="279">
        <f t="shared" si="36"/>
        <v>24.068965517241381</v>
      </c>
      <c r="W43" s="278">
        <v>129</v>
      </c>
      <c r="X43" s="279">
        <f t="shared" si="37"/>
        <v>4.4482758620689653</v>
      </c>
      <c r="Y43" s="278">
        <v>0</v>
      </c>
      <c r="Z43" s="282">
        <f t="shared" si="38"/>
        <v>0</v>
      </c>
      <c r="AA43" s="283">
        <v>3</v>
      </c>
      <c r="AB43" s="284">
        <f t="shared" si="39"/>
        <v>0.10344827586206896</v>
      </c>
      <c r="AD43" s="274">
        <f t="shared" si="40"/>
        <v>0</v>
      </c>
    </row>
    <row r="44" spans="1:30" s="313" customFormat="1" ht="19.5" customHeight="1" thickBot="1" x14ac:dyDescent="0.3">
      <c r="B44" s="315"/>
      <c r="C44" s="291"/>
      <c r="D44" s="292" t="s">
        <v>375</v>
      </c>
      <c r="E44" s="292" t="s">
        <v>376</v>
      </c>
      <c r="F44" s="295">
        <v>2567</v>
      </c>
      <c r="G44" s="295">
        <v>2515</v>
      </c>
      <c r="H44" s="294">
        <f t="shared" si="28"/>
        <v>97.974289053369688</v>
      </c>
      <c r="I44" s="295">
        <v>28</v>
      </c>
      <c r="J44" s="294">
        <f t="shared" si="29"/>
        <v>1.1133200795228628</v>
      </c>
      <c r="K44" s="295">
        <f t="shared" si="30"/>
        <v>2487</v>
      </c>
      <c r="L44" s="296">
        <f t="shared" si="31"/>
        <v>98.886679920477135</v>
      </c>
      <c r="M44" s="316">
        <v>1</v>
      </c>
      <c r="N44" s="298">
        <f t="shared" si="32"/>
        <v>4.0209087253719342E-2</v>
      </c>
      <c r="O44" s="316">
        <v>1937</v>
      </c>
      <c r="P44" s="294">
        <f t="shared" si="33"/>
        <v>77.885002010454357</v>
      </c>
      <c r="Q44" s="316">
        <v>40</v>
      </c>
      <c r="R44" s="298">
        <f t="shared" si="34"/>
        <v>1.6083634901487736</v>
      </c>
      <c r="S44" s="295">
        <v>10</v>
      </c>
      <c r="T44" s="294">
        <f t="shared" si="35"/>
        <v>0.40209087253719339</v>
      </c>
      <c r="U44" s="295">
        <v>299</v>
      </c>
      <c r="V44" s="294">
        <f t="shared" si="36"/>
        <v>12.022517088862083</v>
      </c>
      <c r="W44" s="295">
        <v>193</v>
      </c>
      <c r="X44" s="294">
        <f t="shared" si="37"/>
        <v>7.7603538399678325</v>
      </c>
      <c r="Y44" s="295">
        <v>2</v>
      </c>
      <c r="Z44" s="298">
        <f t="shared" si="38"/>
        <v>8.0418174507438683E-2</v>
      </c>
      <c r="AA44" s="317">
        <v>5</v>
      </c>
      <c r="AB44" s="300">
        <f t="shared" si="39"/>
        <v>0.20104543626859669</v>
      </c>
      <c r="AD44" s="274">
        <f t="shared" si="40"/>
        <v>0</v>
      </c>
    </row>
    <row r="45" spans="1:30" s="301" customFormat="1" ht="15" thickTop="1" x14ac:dyDescent="0.25">
      <c r="G45" s="318"/>
      <c r="H45" s="302"/>
      <c r="J45" s="302"/>
      <c r="L45" s="303"/>
      <c r="M45" s="319"/>
      <c r="N45" s="305"/>
      <c r="O45" s="319"/>
      <c r="P45" s="302"/>
      <c r="Q45" s="319"/>
      <c r="R45" s="305"/>
      <c r="S45" s="320"/>
      <c r="T45" s="302"/>
      <c r="U45" s="320"/>
      <c r="V45" s="302"/>
      <c r="W45" s="320"/>
      <c r="X45" s="302"/>
      <c r="Y45" s="320"/>
      <c r="Z45" s="305"/>
      <c r="AA45" s="321"/>
      <c r="AB45" s="305"/>
      <c r="AD45" s="312">
        <f t="shared" si="40"/>
        <v>0</v>
      </c>
    </row>
    <row r="46" spans="1:30" s="301" customFormat="1" ht="14.25" x14ac:dyDescent="0.25">
      <c r="F46" s="308">
        <f>SUM(F40:F45)</f>
        <v>12878</v>
      </c>
      <c r="G46" s="308">
        <f>SUM(G40:G45)</f>
        <v>12765</v>
      </c>
      <c r="H46" s="309">
        <f t="shared" si="28"/>
        <v>99.12253455505514</v>
      </c>
      <c r="I46" s="308">
        <f t="shared" ref="I46:AA46" si="41">SUM(I40:I45)</f>
        <v>111</v>
      </c>
      <c r="J46" s="309">
        <f t="shared" si="29"/>
        <v>0.86956521739130432</v>
      </c>
      <c r="K46" s="308">
        <f t="shared" si="41"/>
        <v>12654</v>
      </c>
      <c r="L46" s="310">
        <f t="shared" si="31"/>
        <v>99.130434782608702</v>
      </c>
      <c r="M46" s="308">
        <f t="shared" si="41"/>
        <v>2</v>
      </c>
      <c r="N46" s="311">
        <f t="shared" si="32"/>
        <v>1.58052789631737E-2</v>
      </c>
      <c r="O46" s="308">
        <f>SUM(O40:O44)</f>
        <v>9342</v>
      </c>
      <c r="P46" s="302">
        <f t="shared" si="33"/>
        <v>73.826458036984349</v>
      </c>
      <c r="Q46" s="308">
        <f t="shared" si="41"/>
        <v>98</v>
      </c>
      <c r="R46" s="311">
        <f t="shared" si="34"/>
        <v>0.77445866919551132</v>
      </c>
      <c r="S46" s="308">
        <f t="shared" si="41"/>
        <v>38</v>
      </c>
      <c r="T46" s="309">
        <f t="shared" si="35"/>
        <v>0.3003003003003003</v>
      </c>
      <c r="U46" s="308">
        <f t="shared" si="41"/>
        <v>2441</v>
      </c>
      <c r="V46" s="309">
        <f t="shared" si="36"/>
        <v>19.2903429745535</v>
      </c>
      <c r="W46" s="308">
        <f t="shared" si="41"/>
        <v>707</v>
      </c>
      <c r="X46" s="309">
        <f t="shared" si="37"/>
        <v>5.5871661134819028</v>
      </c>
      <c r="Y46" s="308">
        <f t="shared" si="41"/>
        <v>5</v>
      </c>
      <c r="Z46" s="311">
        <f t="shared" si="38"/>
        <v>3.9513197407934249E-2</v>
      </c>
      <c r="AA46" s="308">
        <f t="shared" si="41"/>
        <v>21</v>
      </c>
      <c r="AB46" s="311">
        <f t="shared" si="39"/>
        <v>0.16595542911332384</v>
      </c>
      <c r="AD46" s="312">
        <f t="shared" si="40"/>
        <v>0</v>
      </c>
    </row>
    <row r="47" spans="1:30" s="202" customFormat="1" ht="16.5" thickBot="1" x14ac:dyDescent="0.3">
      <c r="E47" s="322"/>
      <c r="F47" s="323"/>
      <c r="H47" s="203"/>
      <c r="J47" s="215"/>
      <c r="K47" s="324"/>
      <c r="L47" s="215"/>
      <c r="M47" s="209"/>
      <c r="N47" s="215"/>
      <c r="O47" s="324"/>
      <c r="P47" s="215"/>
      <c r="Q47" s="325"/>
      <c r="R47" s="203"/>
      <c r="S47" s="325"/>
      <c r="T47" s="203"/>
      <c r="U47" s="325"/>
      <c r="V47" s="203"/>
      <c r="W47" s="325"/>
      <c r="X47" s="203"/>
      <c r="Y47" s="220"/>
      <c r="Z47" s="203"/>
      <c r="AB47" s="203"/>
    </row>
    <row r="48" spans="1:30" s="262" customFormat="1" ht="20.100000000000001" customHeight="1" thickTop="1" x14ac:dyDescent="0.25">
      <c r="A48" s="1356"/>
      <c r="B48" s="1348" t="s">
        <v>1</v>
      </c>
      <c r="C48" s="1346" t="s">
        <v>2</v>
      </c>
      <c r="D48" s="1346" t="s">
        <v>358</v>
      </c>
      <c r="E48" s="1346" t="s">
        <v>359</v>
      </c>
      <c r="F48" s="1357" t="s">
        <v>3</v>
      </c>
      <c r="G48" s="1359" t="s">
        <v>4</v>
      </c>
      <c r="H48" s="1361" t="s">
        <v>5</v>
      </c>
      <c r="I48" s="1363" t="s">
        <v>6</v>
      </c>
      <c r="J48" s="1361" t="s">
        <v>5</v>
      </c>
      <c r="K48" s="1357" t="s">
        <v>7</v>
      </c>
      <c r="L48" s="1365" t="s">
        <v>5</v>
      </c>
      <c r="M48" s="1336" t="s">
        <v>8</v>
      </c>
      <c r="N48" s="1337"/>
      <c r="O48" s="1337"/>
      <c r="P48" s="1337"/>
      <c r="Q48" s="1337"/>
      <c r="R48" s="1337"/>
      <c r="S48" s="1337"/>
      <c r="T48" s="1337"/>
      <c r="U48" s="1337"/>
      <c r="V48" s="1337"/>
      <c r="W48" s="1337"/>
      <c r="X48" s="1337"/>
      <c r="Y48" s="1337"/>
      <c r="Z48" s="1337"/>
      <c r="AA48" s="1337"/>
      <c r="AB48" s="1338"/>
    </row>
    <row r="49" spans="1:30" s="262" customFormat="1" ht="20.100000000000001" customHeight="1" thickBot="1" x14ac:dyDescent="0.3">
      <c r="A49" s="1356"/>
      <c r="B49" s="1349"/>
      <c r="C49" s="1347"/>
      <c r="D49" s="1347"/>
      <c r="E49" s="1347"/>
      <c r="F49" s="1358"/>
      <c r="G49" s="1360"/>
      <c r="H49" s="1362"/>
      <c r="I49" s="1364"/>
      <c r="J49" s="1362"/>
      <c r="K49" s="1358"/>
      <c r="L49" s="1366"/>
      <c r="M49" s="221" t="s">
        <v>181</v>
      </c>
      <c r="N49" s="222" t="s">
        <v>5</v>
      </c>
      <c r="O49" s="221" t="s">
        <v>10</v>
      </c>
      <c r="P49" s="222" t="s">
        <v>5</v>
      </c>
      <c r="Q49" s="221" t="s">
        <v>182</v>
      </c>
      <c r="R49" s="222" t="s">
        <v>5</v>
      </c>
      <c r="S49" s="221" t="s">
        <v>183</v>
      </c>
      <c r="T49" s="222" t="s">
        <v>5</v>
      </c>
      <c r="U49" s="221" t="s">
        <v>13</v>
      </c>
      <c r="V49" s="222" t="s">
        <v>5</v>
      </c>
      <c r="W49" s="221" t="s">
        <v>14</v>
      </c>
      <c r="X49" s="222" t="s">
        <v>5</v>
      </c>
      <c r="Y49" s="221" t="s">
        <v>184</v>
      </c>
      <c r="Z49" s="224" t="s">
        <v>5</v>
      </c>
      <c r="AA49" s="221" t="s">
        <v>185</v>
      </c>
      <c r="AB49" s="225" t="s">
        <v>5</v>
      </c>
    </row>
    <row r="50" spans="1:30" s="263" customFormat="1" ht="20.25" customHeight="1" x14ac:dyDescent="0.25">
      <c r="B50" s="326" t="s">
        <v>186</v>
      </c>
      <c r="C50" s="265" t="s">
        <v>345</v>
      </c>
      <c r="D50" s="266" t="s">
        <v>377</v>
      </c>
      <c r="E50" s="266" t="s">
        <v>378</v>
      </c>
      <c r="F50" s="226">
        <v>2263</v>
      </c>
      <c r="G50" s="267">
        <v>2256</v>
      </c>
      <c r="H50" s="268">
        <f>+G50*100/F50</f>
        <v>99.690676093680949</v>
      </c>
      <c r="I50" s="267">
        <v>23</v>
      </c>
      <c r="J50" s="268">
        <f>+I50*100/G50</f>
        <v>1.0195035460992907</v>
      </c>
      <c r="K50" s="267">
        <f>+G50-I50</f>
        <v>2233</v>
      </c>
      <c r="L50" s="269">
        <f>+K50*100/G50</f>
        <v>98.980496453900713</v>
      </c>
      <c r="M50" s="270">
        <v>1</v>
      </c>
      <c r="N50" s="271">
        <f>+M50*100/K50</f>
        <v>4.4782803403493061E-2</v>
      </c>
      <c r="O50" s="267">
        <v>1688</v>
      </c>
      <c r="P50" s="268">
        <f>+O50*100/K50</f>
        <v>75.593372145096282</v>
      </c>
      <c r="Q50" s="270">
        <v>17</v>
      </c>
      <c r="R50" s="271">
        <f>+Q50*100/K50</f>
        <v>0.76130765785938204</v>
      </c>
      <c r="S50" s="267">
        <v>8</v>
      </c>
      <c r="T50" s="268">
        <f>+S50*100/K50</f>
        <v>0.35826242722794449</v>
      </c>
      <c r="U50" s="267">
        <v>155</v>
      </c>
      <c r="V50" s="268">
        <f>+U50*100/K50</f>
        <v>6.9413345275414242</v>
      </c>
      <c r="W50" s="267">
        <v>355</v>
      </c>
      <c r="X50" s="268">
        <f>+W50*100/K50</f>
        <v>15.897895208240035</v>
      </c>
      <c r="Y50" s="270">
        <v>2</v>
      </c>
      <c r="Z50" s="271">
        <f>+Y50*100/K50</f>
        <v>8.9565606806986123E-2</v>
      </c>
      <c r="AA50" s="272">
        <v>7</v>
      </c>
      <c r="AB50" s="273">
        <f>+AA50*100/K50</f>
        <v>0.31347962382445144</v>
      </c>
      <c r="AD50" s="274">
        <f>+K50-M50-O50-Q50-S50-U50-W50-Y50-AA50</f>
        <v>0</v>
      </c>
    </row>
    <row r="51" spans="1:30" s="263" customFormat="1" ht="20.25" customHeight="1" x14ac:dyDescent="0.25">
      <c r="B51" s="327"/>
      <c r="C51" s="276"/>
      <c r="D51" s="277" t="s">
        <v>379</v>
      </c>
      <c r="E51" s="277" t="s">
        <v>380</v>
      </c>
      <c r="F51" s="235">
        <v>1841</v>
      </c>
      <c r="G51" s="278">
        <v>1819</v>
      </c>
      <c r="H51" s="279">
        <f t="shared" ref="H51:H56" si="42">+G51*100/F51</f>
        <v>98.804997284084735</v>
      </c>
      <c r="I51" s="278">
        <v>13</v>
      </c>
      <c r="J51" s="279">
        <f t="shared" ref="J51:J56" si="43">+I51*100/G51</f>
        <v>0.71467839472237493</v>
      </c>
      <c r="K51" s="278">
        <f t="shared" ref="K51:K54" si="44">+G51-I51</f>
        <v>1806</v>
      </c>
      <c r="L51" s="280">
        <f t="shared" ref="L51:L56" si="45">+K51*100/G51</f>
        <v>99.28532160527763</v>
      </c>
      <c r="M51" s="281">
        <v>1</v>
      </c>
      <c r="N51" s="282">
        <f t="shared" ref="N51:N56" si="46">+M51*100/K51</f>
        <v>5.537098560354374E-2</v>
      </c>
      <c r="O51" s="278">
        <v>1257</v>
      </c>
      <c r="P51" s="279">
        <f t="shared" ref="P51:P56" si="47">+O51*100/K51</f>
        <v>69.60132890365449</v>
      </c>
      <c r="Q51" s="281">
        <v>9</v>
      </c>
      <c r="R51" s="282">
        <f t="shared" ref="R51:R56" si="48">+Q51*100/K51</f>
        <v>0.49833887043189368</v>
      </c>
      <c r="S51" s="278">
        <v>8</v>
      </c>
      <c r="T51" s="279">
        <f t="shared" ref="T51:T56" si="49">+S51*100/K51</f>
        <v>0.44296788482834992</v>
      </c>
      <c r="U51" s="278">
        <v>143</v>
      </c>
      <c r="V51" s="279">
        <f t="shared" ref="V51:V56" si="50">+U51*100/K51</f>
        <v>7.9180509413067552</v>
      </c>
      <c r="W51" s="278">
        <v>378</v>
      </c>
      <c r="X51" s="279">
        <f t="shared" ref="X51:X56" si="51">+W51*100/K51</f>
        <v>20.930232558139537</v>
      </c>
      <c r="Y51" s="281">
        <v>3</v>
      </c>
      <c r="Z51" s="282">
        <f t="shared" ref="Z51:Z56" si="52">+Y51*100/K51</f>
        <v>0.16611295681063123</v>
      </c>
      <c r="AA51" s="283">
        <v>7</v>
      </c>
      <c r="AB51" s="284">
        <f t="shared" ref="AB51:AB56" si="53">+AA51*100/K51</f>
        <v>0.38759689922480622</v>
      </c>
      <c r="AD51" s="274">
        <f t="shared" ref="AD51:AD56" si="54">+K51-M51-O51-Q51-S51-U51-W51-Y51-AA51</f>
        <v>0</v>
      </c>
    </row>
    <row r="52" spans="1:30" s="285" customFormat="1" ht="20.25" customHeight="1" x14ac:dyDescent="0.25">
      <c r="B52" s="328"/>
      <c r="C52" s="287"/>
      <c r="D52" s="288" t="s">
        <v>381</v>
      </c>
      <c r="E52" s="288" t="s">
        <v>382</v>
      </c>
      <c r="F52" s="236">
        <v>2481</v>
      </c>
      <c r="G52" s="236">
        <v>2472</v>
      </c>
      <c r="H52" s="279">
        <f t="shared" si="42"/>
        <v>99.637243047158407</v>
      </c>
      <c r="I52" s="236">
        <v>12</v>
      </c>
      <c r="J52" s="279">
        <f t="shared" si="43"/>
        <v>0.4854368932038835</v>
      </c>
      <c r="K52" s="278">
        <f t="shared" si="44"/>
        <v>2460</v>
      </c>
      <c r="L52" s="280">
        <f t="shared" si="45"/>
        <v>99.514563106796118</v>
      </c>
      <c r="M52" s="236">
        <v>0</v>
      </c>
      <c r="N52" s="282">
        <f t="shared" si="46"/>
        <v>0</v>
      </c>
      <c r="O52" s="236">
        <v>2035</v>
      </c>
      <c r="P52" s="279">
        <f t="shared" si="47"/>
        <v>82.723577235772353</v>
      </c>
      <c r="Q52" s="236">
        <v>8</v>
      </c>
      <c r="R52" s="282">
        <f t="shared" si="48"/>
        <v>0.32520325203252032</v>
      </c>
      <c r="S52" s="236">
        <v>3</v>
      </c>
      <c r="T52" s="279">
        <f t="shared" si="49"/>
        <v>0.12195121951219512</v>
      </c>
      <c r="U52" s="236">
        <v>120</v>
      </c>
      <c r="V52" s="279">
        <f t="shared" si="50"/>
        <v>4.8780487804878048</v>
      </c>
      <c r="W52" s="236">
        <v>289</v>
      </c>
      <c r="X52" s="279">
        <f t="shared" si="51"/>
        <v>11.747967479674797</v>
      </c>
      <c r="Y52" s="236">
        <v>2</v>
      </c>
      <c r="Z52" s="282">
        <f t="shared" si="52"/>
        <v>8.1300813008130079E-2</v>
      </c>
      <c r="AA52" s="240">
        <v>3</v>
      </c>
      <c r="AB52" s="284">
        <f t="shared" si="53"/>
        <v>0.12195121951219512</v>
      </c>
      <c r="AD52" s="274">
        <f t="shared" si="54"/>
        <v>0</v>
      </c>
    </row>
    <row r="53" spans="1:30" s="285" customFormat="1" ht="20.25" customHeight="1" x14ac:dyDescent="0.25">
      <c r="B53" s="328"/>
      <c r="C53" s="287"/>
      <c r="D53" s="288" t="s">
        <v>383</v>
      </c>
      <c r="E53" s="288" t="s">
        <v>384</v>
      </c>
      <c r="F53" s="236">
        <v>1668</v>
      </c>
      <c r="G53" s="236">
        <v>1653</v>
      </c>
      <c r="H53" s="279">
        <f t="shared" si="42"/>
        <v>99.100719424460436</v>
      </c>
      <c r="I53" s="236">
        <v>29</v>
      </c>
      <c r="J53" s="279">
        <f t="shared" si="43"/>
        <v>1.7543859649122806</v>
      </c>
      <c r="K53" s="278">
        <f t="shared" si="44"/>
        <v>1624</v>
      </c>
      <c r="L53" s="280">
        <f t="shared" si="45"/>
        <v>98.245614035087726</v>
      </c>
      <c r="M53" s="289">
        <v>0</v>
      </c>
      <c r="N53" s="282">
        <f t="shared" si="46"/>
        <v>0</v>
      </c>
      <c r="O53" s="289">
        <v>1279</v>
      </c>
      <c r="P53" s="279">
        <f t="shared" si="47"/>
        <v>78.756157635467986</v>
      </c>
      <c r="Q53" s="236">
        <v>2</v>
      </c>
      <c r="R53" s="282">
        <f t="shared" si="48"/>
        <v>0.12315270935960591</v>
      </c>
      <c r="S53" s="236">
        <v>10</v>
      </c>
      <c r="T53" s="279">
        <f t="shared" si="49"/>
        <v>0.61576354679802958</v>
      </c>
      <c r="U53" s="236">
        <v>132</v>
      </c>
      <c r="V53" s="279">
        <f t="shared" si="50"/>
        <v>8.1280788177339893</v>
      </c>
      <c r="W53" s="236">
        <v>200</v>
      </c>
      <c r="X53" s="279">
        <f t="shared" si="51"/>
        <v>12.315270935960591</v>
      </c>
      <c r="Y53" s="236">
        <v>0</v>
      </c>
      <c r="Z53" s="282">
        <f t="shared" si="52"/>
        <v>0</v>
      </c>
      <c r="AA53" s="240">
        <v>1</v>
      </c>
      <c r="AB53" s="284">
        <f t="shared" si="53"/>
        <v>6.1576354679802957E-2</v>
      </c>
      <c r="AD53" s="274">
        <f t="shared" si="54"/>
        <v>0</v>
      </c>
    </row>
    <row r="54" spans="1:30" s="285" customFormat="1" ht="20.25" customHeight="1" thickBot="1" x14ac:dyDescent="0.3">
      <c r="B54" s="290"/>
      <c r="C54" s="291"/>
      <c r="D54" s="292" t="s">
        <v>385</v>
      </c>
      <c r="E54" s="292" t="s">
        <v>386</v>
      </c>
      <c r="F54" s="293">
        <v>2649</v>
      </c>
      <c r="G54" s="293">
        <v>2639</v>
      </c>
      <c r="H54" s="294">
        <f t="shared" si="42"/>
        <v>99.622499056247634</v>
      </c>
      <c r="I54" s="293">
        <v>35</v>
      </c>
      <c r="J54" s="294">
        <f t="shared" si="43"/>
        <v>1.3262599469496021</v>
      </c>
      <c r="K54" s="295">
        <f t="shared" si="44"/>
        <v>2604</v>
      </c>
      <c r="L54" s="296">
        <f t="shared" si="45"/>
        <v>98.673740053050395</v>
      </c>
      <c r="M54" s="297">
        <v>0</v>
      </c>
      <c r="N54" s="298">
        <f t="shared" si="46"/>
        <v>0</v>
      </c>
      <c r="O54" s="297">
        <v>2148</v>
      </c>
      <c r="P54" s="294">
        <f t="shared" si="47"/>
        <v>82.488479262672811</v>
      </c>
      <c r="Q54" s="297">
        <v>6</v>
      </c>
      <c r="R54" s="298">
        <f t="shared" si="48"/>
        <v>0.2304147465437788</v>
      </c>
      <c r="S54" s="293">
        <v>1</v>
      </c>
      <c r="T54" s="294">
        <f t="shared" si="49"/>
        <v>3.840245775729647E-2</v>
      </c>
      <c r="U54" s="293">
        <v>139</v>
      </c>
      <c r="V54" s="294">
        <f t="shared" si="50"/>
        <v>5.3379416282642085</v>
      </c>
      <c r="W54" s="293">
        <v>309</v>
      </c>
      <c r="X54" s="294">
        <f t="shared" si="51"/>
        <v>11.866359447004609</v>
      </c>
      <c r="Y54" s="293">
        <v>0</v>
      </c>
      <c r="Z54" s="298">
        <f t="shared" si="52"/>
        <v>0</v>
      </c>
      <c r="AA54" s="299">
        <v>1</v>
      </c>
      <c r="AB54" s="300">
        <f t="shared" si="53"/>
        <v>3.840245775729647E-2</v>
      </c>
      <c r="AD54" s="274">
        <f t="shared" si="54"/>
        <v>0</v>
      </c>
    </row>
    <row r="55" spans="1:30" s="301" customFormat="1" ht="15" thickTop="1" x14ac:dyDescent="0.25">
      <c r="G55" s="318"/>
      <c r="H55" s="309"/>
      <c r="J55" s="309"/>
      <c r="L55" s="310"/>
      <c r="M55" s="319"/>
      <c r="N55" s="311"/>
      <c r="O55" s="319"/>
      <c r="P55" s="302"/>
      <c r="Q55" s="319"/>
      <c r="R55" s="311"/>
      <c r="S55" s="320"/>
      <c r="T55" s="309"/>
      <c r="U55" s="320"/>
      <c r="V55" s="309"/>
      <c r="W55" s="320"/>
      <c r="X55" s="309"/>
      <c r="Y55" s="320"/>
      <c r="Z55" s="311"/>
      <c r="AA55" s="321"/>
      <c r="AB55" s="311"/>
      <c r="AD55" s="312">
        <f t="shared" si="54"/>
        <v>0</v>
      </c>
    </row>
    <row r="56" spans="1:30" s="301" customFormat="1" ht="14.25" x14ac:dyDescent="0.25">
      <c r="F56" s="308">
        <f>SUM(F50:F55)</f>
        <v>10902</v>
      </c>
      <c r="G56" s="308">
        <f>SUM(G50:G55)</f>
        <v>10839</v>
      </c>
      <c r="H56" s="309">
        <f t="shared" si="42"/>
        <v>99.422124380847549</v>
      </c>
      <c r="I56" s="308">
        <f t="shared" ref="I56:AA56" si="55">SUM(I50:I55)</f>
        <v>112</v>
      </c>
      <c r="J56" s="309">
        <f t="shared" si="43"/>
        <v>1.0333056555032751</v>
      </c>
      <c r="K56" s="308">
        <f t="shared" si="55"/>
        <v>10727</v>
      </c>
      <c r="L56" s="310">
        <f t="shared" si="45"/>
        <v>98.96669434449673</v>
      </c>
      <c r="M56" s="308">
        <f t="shared" si="55"/>
        <v>2</v>
      </c>
      <c r="N56" s="311">
        <f t="shared" si="46"/>
        <v>1.864454181038501E-2</v>
      </c>
      <c r="O56" s="308">
        <f>SUM(O50:O54)</f>
        <v>8407</v>
      </c>
      <c r="P56" s="302">
        <f t="shared" si="47"/>
        <v>78.37233149995339</v>
      </c>
      <c r="Q56" s="308">
        <f t="shared" si="55"/>
        <v>42</v>
      </c>
      <c r="R56" s="311">
        <f t="shared" si="48"/>
        <v>0.39153537801808519</v>
      </c>
      <c r="S56" s="308">
        <f t="shared" si="55"/>
        <v>30</v>
      </c>
      <c r="T56" s="309">
        <f t="shared" si="49"/>
        <v>0.27966812715577516</v>
      </c>
      <c r="U56" s="308">
        <f t="shared" si="55"/>
        <v>689</v>
      </c>
      <c r="V56" s="309">
        <f t="shared" si="50"/>
        <v>6.4230446536776356</v>
      </c>
      <c r="W56" s="308">
        <f t="shared" si="55"/>
        <v>1531</v>
      </c>
      <c r="X56" s="309">
        <f t="shared" si="51"/>
        <v>14.272396755849725</v>
      </c>
      <c r="Y56" s="308">
        <f t="shared" si="55"/>
        <v>7</v>
      </c>
      <c r="Z56" s="311">
        <f t="shared" si="52"/>
        <v>6.5255896336347541E-2</v>
      </c>
      <c r="AA56" s="308">
        <f t="shared" si="55"/>
        <v>19</v>
      </c>
      <c r="AB56" s="311">
        <f t="shared" si="53"/>
        <v>0.1771231471986576</v>
      </c>
      <c r="AD56" s="312">
        <f t="shared" si="54"/>
        <v>0</v>
      </c>
    </row>
    <row r="57" spans="1:30" s="202" customFormat="1" ht="16.5" thickBot="1" x14ac:dyDescent="0.3">
      <c r="E57" s="322"/>
      <c r="F57" s="323"/>
      <c r="H57" s="323"/>
      <c r="J57" s="329"/>
      <c r="K57" s="324"/>
      <c r="L57" s="329"/>
      <c r="M57" s="209"/>
      <c r="N57" s="329"/>
      <c r="O57" s="324"/>
      <c r="P57" s="215"/>
      <c r="Q57" s="325"/>
      <c r="R57" s="323"/>
      <c r="S57" s="325"/>
      <c r="T57" s="323"/>
      <c r="U57" s="325"/>
      <c r="V57" s="323"/>
      <c r="W57" s="325"/>
      <c r="X57" s="323"/>
      <c r="Y57" s="220"/>
      <c r="Z57" s="323"/>
      <c r="AB57" s="323"/>
    </row>
    <row r="58" spans="1:30" s="262" customFormat="1" ht="20.100000000000001" customHeight="1" thickTop="1" x14ac:dyDescent="0.25">
      <c r="A58" s="1356"/>
      <c r="B58" s="1348" t="s">
        <v>1</v>
      </c>
      <c r="C58" s="1346" t="s">
        <v>2</v>
      </c>
      <c r="D58" s="1346" t="s">
        <v>358</v>
      </c>
      <c r="E58" s="1346" t="s">
        <v>359</v>
      </c>
      <c r="F58" s="1357" t="s">
        <v>3</v>
      </c>
      <c r="G58" s="1359" t="s">
        <v>4</v>
      </c>
      <c r="H58" s="1361" t="s">
        <v>5</v>
      </c>
      <c r="I58" s="1363" t="s">
        <v>6</v>
      </c>
      <c r="J58" s="1361" t="s">
        <v>5</v>
      </c>
      <c r="K58" s="1357" t="s">
        <v>7</v>
      </c>
      <c r="L58" s="1365" t="s">
        <v>5</v>
      </c>
      <c r="M58" s="1336" t="s">
        <v>8</v>
      </c>
      <c r="N58" s="1337"/>
      <c r="O58" s="1337"/>
      <c r="P58" s="1337"/>
      <c r="Q58" s="1337"/>
      <c r="R58" s="1337"/>
      <c r="S58" s="1337"/>
      <c r="T58" s="1337"/>
      <c r="U58" s="1337"/>
      <c r="V58" s="1337"/>
      <c r="W58" s="1337"/>
      <c r="X58" s="1337"/>
      <c r="Y58" s="1337"/>
      <c r="Z58" s="1337"/>
      <c r="AA58" s="1337"/>
      <c r="AB58" s="1338"/>
    </row>
    <row r="59" spans="1:30" s="262" customFormat="1" ht="20.100000000000001" customHeight="1" thickBot="1" x14ac:dyDescent="0.3">
      <c r="A59" s="1356"/>
      <c r="B59" s="1349"/>
      <c r="C59" s="1347"/>
      <c r="D59" s="1347"/>
      <c r="E59" s="1347"/>
      <c r="F59" s="1358"/>
      <c r="G59" s="1360"/>
      <c r="H59" s="1362"/>
      <c r="I59" s="1364"/>
      <c r="J59" s="1362"/>
      <c r="K59" s="1358"/>
      <c r="L59" s="1366"/>
      <c r="M59" s="221" t="s">
        <v>9</v>
      </c>
      <c r="N59" s="222" t="s">
        <v>5</v>
      </c>
      <c r="O59" s="221" t="s">
        <v>10</v>
      </c>
      <c r="P59" s="222" t="s">
        <v>5</v>
      </c>
      <c r="Q59" s="221" t="s">
        <v>11</v>
      </c>
      <c r="R59" s="222" t="s">
        <v>5</v>
      </c>
      <c r="S59" s="221" t="s">
        <v>12</v>
      </c>
      <c r="T59" s="222" t="s">
        <v>5</v>
      </c>
      <c r="U59" s="221" t="s">
        <v>13</v>
      </c>
      <c r="V59" s="222" t="s">
        <v>5</v>
      </c>
      <c r="W59" s="221" t="s">
        <v>14</v>
      </c>
      <c r="X59" s="222" t="s">
        <v>5</v>
      </c>
      <c r="Y59" s="221" t="s">
        <v>15</v>
      </c>
      <c r="Z59" s="224" t="s">
        <v>5</v>
      </c>
      <c r="AA59" s="221" t="s">
        <v>16</v>
      </c>
      <c r="AB59" s="225" t="s">
        <v>5</v>
      </c>
    </row>
    <row r="60" spans="1:30" s="313" customFormat="1" ht="19.5" customHeight="1" x14ac:dyDescent="0.25">
      <c r="B60" s="264" t="s">
        <v>186</v>
      </c>
      <c r="C60" s="330" t="s">
        <v>346</v>
      </c>
      <c r="D60" s="331" t="s">
        <v>136</v>
      </c>
      <c r="E60" s="331" t="s">
        <v>387</v>
      </c>
      <c r="F60" s="227">
        <v>1962</v>
      </c>
      <c r="G60" s="267">
        <v>1920</v>
      </c>
      <c r="H60" s="268">
        <f>+G60*100/F60</f>
        <v>97.859327217125383</v>
      </c>
      <c r="I60" s="267">
        <v>19</v>
      </c>
      <c r="J60" s="268">
        <f>+I60*100/G60</f>
        <v>0.98958333333333337</v>
      </c>
      <c r="K60" s="267">
        <f>+G60-I60</f>
        <v>1901</v>
      </c>
      <c r="L60" s="269">
        <f>+K60*100/G60</f>
        <v>99.010416666666671</v>
      </c>
      <c r="M60" s="267">
        <v>1</v>
      </c>
      <c r="N60" s="268">
        <f>+M60*100/K60</f>
        <v>5.2603892688058915E-2</v>
      </c>
      <c r="O60" s="267">
        <v>1398</v>
      </c>
      <c r="P60" s="268">
        <f>+O60*100/K60</f>
        <v>73.540241977906362</v>
      </c>
      <c r="Q60" s="267">
        <v>11</v>
      </c>
      <c r="R60" s="268">
        <f>+Q60*100/K60</f>
        <v>0.57864281956864805</v>
      </c>
      <c r="S60" s="267">
        <v>10</v>
      </c>
      <c r="T60" s="268">
        <f>+S60*100/K60</f>
        <v>0.52603892688058917</v>
      </c>
      <c r="U60" s="267">
        <v>151</v>
      </c>
      <c r="V60" s="268">
        <f>+U60*100/K60</f>
        <v>7.9431877958968959</v>
      </c>
      <c r="W60" s="267">
        <v>323</v>
      </c>
      <c r="X60" s="268">
        <f>+W60*100/K60</f>
        <v>16.991057338243031</v>
      </c>
      <c r="Y60" s="267">
        <v>2</v>
      </c>
      <c r="Z60" s="268">
        <f>+Y60*100/K60</f>
        <v>0.10520778537611783</v>
      </c>
      <c r="AA60" s="272">
        <v>5</v>
      </c>
      <c r="AB60" s="332">
        <f>AA60*100/K60</f>
        <v>0.26301946344029459</v>
      </c>
      <c r="AC60" s="313">
        <f>+K60-M60-O60-Q60-S60-U60-W60-Y60-AA60</f>
        <v>0</v>
      </c>
    </row>
    <row r="61" spans="1:30" s="313" customFormat="1" ht="19.5" customHeight="1" x14ac:dyDescent="0.25">
      <c r="B61" s="275"/>
      <c r="C61" s="287"/>
      <c r="D61" s="288" t="s">
        <v>136</v>
      </c>
      <c r="E61" s="288" t="s">
        <v>140</v>
      </c>
      <c r="F61" s="236">
        <v>1466</v>
      </c>
      <c r="G61" s="278">
        <v>1421</v>
      </c>
      <c r="H61" s="279">
        <f t="shared" ref="H61:H67" si="56">+G61*100/F61</f>
        <v>96.930422919508871</v>
      </c>
      <c r="I61" s="278">
        <v>13</v>
      </c>
      <c r="J61" s="279">
        <f t="shared" ref="J61:J67" si="57">+I61*100/G61</f>
        <v>0.91484869809992964</v>
      </c>
      <c r="K61" s="278">
        <f t="shared" ref="K61:K65" si="58">+G61-I61</f>
        <v>1408</v>
      </c>
      <c r="L61" s="280">
        <f t="shared" ref="L61:L67" si="59">+K61*100/G61</f>
        <v>99.085151301900069</v>
      </c>
      <c r="M61" s="278">
        <v>1</v>
      </c>
      <c r="N61" s="279">
        <f t="shared" ref="N61:N67" si="60">+M61*100/K61</f>
        <v>7.1022727272727279E-2</v>
      </c>
      <c r="O61" s="278">
        <v>999</v>
      </c>
      <c r="P61" s="279">
        <f t="shared" ref="P61:P67" si="61">+O61*100/K61</f>
        <v>70.951704545454547</v>
      </c>
      <c r="Q61" s="278">
        <v>4</v>
      </c>
      <c r="R61" s="279">
        <f t="shared" ref="R61:R67" si="62">+Q61*100/K61</f>
        <v>0.28409090909090912</v>
      </c>
      <c r="S61" s="278">
        <v>0</v>
      </c>
      <c r="T61" s="279">
        <f t="shared" ref="T61:T67" si="63">+S61*100/K61</f>
        <v>0</v>
      </c>
      <c r="U61" s="278">
        <v>139</v>
      </c>
      <c r="V61" s="279">
        <f t="shared" ref="V61:V67" si="64">+U61*100/K61</f>
        <v>9.8721590909090917</v>
      </c>
      <c r="W61" s="278">
        <v>264</v>
      </c>
      <c r="X61" s="279">
        <f t="shared" ref="X61:X67" si="65">+W61*100/K61</f>
        <v>18.75</v>
      </c>
      <c r="Y61" s="278">
        <v>1</v>
      </c>
      <c r="Z61" s="279">
        <f t="shared" ref="Z61:Z67" si="66">+Y61*100/K61</f>
        <v>7.1022727272727279E-2</v>
      </c>
      <c r="AA61" s="283">
        <v>0</v>
      </c>
      <c r="AB61" s="333">
        <f t="shared" ref="AB61:AB67" si="67">AA61*100/K61</f>
        <v>0</v>
      </c>
      <c r="AC61" s="313">
        <f t="shared" ref="AC61:AC67" si="68">+K61-M61-O61-Q61-S61-U61-W61-Y61-AA61</f>
        <v>0</v>
      </c>
    </row>
    <row r="62" spans="1:30" s="313" customFormat="1" ht="19.5" customHeight="1" x14ac:dyDescent="0.25">
      <c r="B62" s="275"/>
      <c r="C62" s="287"/>
      <c r="D62" s="288" t="s">
        <v>388</v>
      </c>
      <c r="E62" s="288" t="s">
        <v>389</v>
      </c>
      <c r="F62" s="278">
        <v>2191</v>
      </c>
      <c r="G62" s="278">
        <v>2113</v>
      </c>
      <c r="H62" s="279">
        <f t="shared" si="56"/>
        <v>96.439981743496119</v>
      </c>
      <c r="I62" s="278">
        <v>13</v>
      </c>
      <c r="J62" s="279">
        <f t="shared" si="57"/>
        <v>0.61523899668717463</v>
      </c>
      <c r="K62" s="278">
        <f t="shared" si="58"/>
        <v>2100</v>
      </c>
      <c r="L62" s="280">
        <f t="shared" si="59"/>
        <v>99.384761003312832</v>
      </c>
      <c r="M62" s="278">
        <v>0</v>
      </c>
      <c r="N62" s="279">
        <f t="shared" si="60"/>
        <v>0</v>
      </c>
      <c r="O62" s="278">
        <v>1673</v>
      </c>
      <c r="P62" s="279">
        <f t="shared" si="61"/>
        <v>79.666666666666671</v>
      </c>
      <c r="Q62" s="278">
        <v>9</v>
      </c>
      <c r="R62" s="279">
        <f t="shared" si="62"/>
        <v>0.42857142857142855</v>
      </c>
      <c r="S62" s="278">
        <v>4</v>
      </c>
      <c r="T62" s="279">
        <f t="shared" si="63"/>
        <v>0.19047619047619047</v>
      </c>
      <c r="U62" s="278">
        <v>125</v>
      </c>
      <c r="V62" s="279">
        <f t="shared" si="64"/>
        <v>5.9523809523809526</v>
      </c>
      <c r="W62" s="278">
        <v>287</v>
      </c>
      <c r="X62" s="279">
        <f t="shared" si="65"/>
        <v>13.666666666666666</v>
      </c>
      <c r="Y62" s="278">
        <v>1</v>
      </c>
      <c r="Z62" s="279">
        <f t="shared" si="66"/>
        <v>4.7619047619047616E-2</v>
      </c>
      <c r="AA62" s="283">
        <v>1</v>
      </c>
      <c r="AB62" s="333">
        <f t="shared" si="67"/>
        <v>4.7619047619047616E-2</v>
      </c>
      <c r="AC62" s="313">
        <f t="shared" si="68"/>
        <v>0</v>
      </c>
    </row>
    <row r="63" spans="1:30" s="313" customFormat="1" ht="19.5" customHeight="1" x14ac:dyDescent="0.25">
      <c r="B63" s="286"/>
      <c r="C63" s="287"/>
      <c r="D63" s="288" t="s">
        <v>390</v>
      </c>
      <c r="E63" s="288" t="s">
        <v>389</v>
      </c>
      <c r="F63" s="236">
        <v>2016</v>
      </c>
      <c r="G63" s="236">
        <v>1989</v>
      </c>
      <c r="H63" s="279">
        <f t="shared" si="56"/>
        <v>98.660714285714292</v>
      </c>
      <c r="I63" s="278">
        <v>10</v>
      </c>
      <c r="J63" s="279">
        <f t="shared" si="57"/>
        <v>0.50276520864756158</v>
      </c>
      <c r="K63" s="278">
        <f t="shared" si="58"/>
        <v>1979</v>
      </c>
      <c r="L63" s="280">
        <f t="shared" si="59"/>
        <v>99.49723479135244</v>
      </c>
      <c r="M63" s="314">
        <v>0</v>
      </c>
      <c r="N63" s="279">
        <f t="shared" si="60"/>
        <v>0</v>
      </c>
      <c r="O63" s="314">
        <v>1593</v>
      </c>
      <c r="P63" s="279">
        <f t="shared" si="61"/>
        <v>80.495199595755437</v>
      </c>
      <c r="Q63" s="278">
        <v>9</v>
      </c>
      <c r="R63" s="279">
        <f t="shared" si="62"/>
        <v>0.45477513895907024</v>
      </c>
      <c r="S63" s="278">
        <v>0</v>
      </c>
      <c r="T63" s="279">
        <f t="shared" si="63"/>
        <v>0</v>
      </c>
      <c r="U63" s="278">
        <v>131</v>
      </c>
      <c r="V63" s="279">
        <f t="shared" si="64"/>
        <v>6.6195048004042443</v>
      </c>
      <c r="W63" s="278">
        <v>244</v>
      </c>
      <c r="X63" s="279">
        <f t="shared" si="65"/>
        <v>12.329459322890349</v>
      </c>
      <c r="Y63" s="278">
        <v>1</v>
      </c>
      <c r="Z63" s="279">
        <f t="shared" si="66"/>
        <v>5.0530570995452245E-2</v>
      </c>
      <c r="AA63" s="283">
        <v>1</v>
      </c>
      <c r="AB63" s="333">
        <f t="shared" si="67"/>
        <v>5.0530570995452245E-2</v>
      </c>
      <c r="AC63" s="313">
        <f t="shared" si="68"/>
        <v>0</v>
      </c>
    </row>
    <row r="64" spans="1:30" s="313" customFormat="1" ht="19.5" customHeight="1" x14ac:dyDescent="0.25">
      <c r="B64" s="275"/>
      <c r="C64" s="287"/>
      <c r="D64" s="288" t="s">
        <v>391</v>
      </c>
      <c r="E64" s="288" t="s">
        <v>392</v>
      </c>
      <c r="F64" s="278">
        <v>2525</v>
      </c>
      <c r="G64" s="278">
        <v>2493</v>
      </c>
      <c r="H64" s="279">
        <f t="shared" si="56"/>
        <v>98.732673267326732</v>
      </c>
      <c r="I64" s="278">
        <v>11</v>
      </c>
      <c r="J64" s="279">
        <f t="shared" si="57"/>
        <v>0.44123545928600078</v>
      </c>
      <c r="K64" s="278">
        <f t="shared" si="58"/>
        <v>2482</v>
      </c>
      <c r="L64" s="280">
        <f t="shared" si="59"/>
        <v>99.558764540713995</v>
      </c>
      <c r="M64" s="314">
        <v>0</v>
      </c>
      <c r="N64" s="279">
        <f t="shared" si="60"/>
        <v>0</v>
      </c>
      <c r="O64" s="314">
        <v>2094</v>
      </c>
      <c r="P64" s="279">
        <f t="shared" si="61"/>
        <v>84.367445608380336</v>
      </c>
      <c r="Q64" s="314">
        <v>0</v>
      </c>
      <c r="R64" s="279">
        <f t="shared" si="62"/>
        <v>0</v>
      </c>
      <c r="S64" s="278">
        <v>13</v>
      </c>
      <c r="T64" s="279">
        <f t="shared" si="63"/>
        <v>0.52377115229653504</v>
      </c>
      <c r="U64" s="278">
        <v>118</v>
      </c>
      <c r="V64" s="279">
        <f t="shared" si="64"/>
        <v>4.7542304593070108</v>
      </c>
      <c r="W64" s="278">
        <v>257</v>
      </c>
      <c r="X64" s="279">
        <f t="shared" si="65"/>
        <v>10.354552780016116</v>
      </c>
      <c r="Y64" s="278">
        <v>0</v>
      </c>
      <c r="Z64" s="279">
        <f t="shared" si="66"/>
        <v>0</v>
      </c>
      <c r="AA64" s="283">
        <v>0</v>
      </c>
      <c r="AB64" s="333">
        <f t="shared" si="67"/>
        <v>0</v>
      </c>
      <c r="AC64" s="313">
        <f t="shared" si="68"/>
        <v>0</v>
      </c>
    </row>
    <row r="65" spans="1:30" s="313" customFormat="1" ht="19.5" customHeight="1" thickBot="1" x14ac:dyDescent="0.3">
      <c r="B65" s="315"/>
      <c r="C65" s="291"/>
      <c r="D65" s="292" t="s">
        <v>47</v>
      </c>
      <c r="E65" s="292" t="s">
        <v>393</v>
      </c>
      <c r="F65" s="295">
        <v>2314</v>
      </c>
      <c r="G65" s="295">
        <v>2247</v>
      </c>
      <c r="H65" s="294">
        <f t="shared" si="56"/>
        <v>97.104580812445974</v>
      </c>
      <c r="I65" s="295">
        <v>35</v>
      </c>
      <c r="J65" s="294">
        <f t="shared" si="57"/>
        <v>1.557632398753894</v>
      </c>
      <c r="K65" s="295">
        <f t="shared" si="58"/>
        <v>2212</v>
      </c>
      <c r="L65" s="296">
        <f t="shared" si="59"/>
        <v>98.442367601246104</v>
      </c>
      <c r="M65" s="316">
        <v>1</v>
      </c>
      <c r="N65" s="294">
        <f t="shared" si="60"/>
        <v>4.5207956600361664E-2</v>
      </c>
      <c r="O65" s="316">
        <v>1717</v>
      </c>
      <c r="P65" s="294">
        <f t="shared" si="61"/>
        <v>77.622061482820982</v>
      </c>
      <c r="Q65" s="316">
        <v>67</v>
      </c>
      <c r="R65" s="294">
        <f t="shared" si="62"/>
        <v>3.0289330922242317</v>
      </c>
      <c r="S65" s="295">
        <v>13</v>
      </c>
      <c r="T65" s="294">
        <f t="shared" si="63"/>
        <v>0.58770343580470163</v>
      </c>
      <c r="U65" s="295">
        <v>114</v>
      </c>
      <c r="V65" s="294">
        <f t="shared" si="64"/>
        <v>5.1537070524412298</v>
      </c>
      <c r="W65" s="295">
        <v>287</v>
      </c>
      <c r="X65" s="294">
        <f t="shared" si="65"/>
        <v>12.974683544303797</v>
      </c>
      <c r="Y65" s="295">
        <v>5</v>
      </c>
      <c r="Z65" s="294">
        <f t="shared" si="66"/>
        <v>0.22603978300180833</v>
      </c>
      <c r="AA65" s="317">
        <v>8</v>
      </c>
      <c r="AB65" s="334">
        <f t="shared" si="67"/>
        <v>0.36166365280289331</v>
      </c>
      <c r="AC65" s="313">
        <f t="shared" si="68"/>
        <v>0</v>
      </c>
    </row>
    <row r="66" spans="1:30" s="262" customFormat="1" ht="15" thickTop="1" x14ac:dyDescent="0.25">
      <c r="B66" s="301"/>
      <c r="C66" s="301"/>
      <c r="G66" s="263"/>
      <c r="H66" s="302"/>
      <c r="J66" s="302"/>
      <c r="L66" s="303"/>
      <c r="M66" s="304"/>
      <c r="N66" s="302"/>
      <c r="O66" s="304"/>
      <c r="P66" s="302"/>
      <c r="Q66" s="304"/>
      <c r="R66" s="302"/>
      <c r="S66" s="306"/>
      <c r="T66" s="302"/>
      <c r="U66" s="306"/>
      <c r="V66" s="302"/>
      <c r="W66" s="306"/>
      <c r="X66" s="302"/>
      <c r="Y66" s="306"/>
      <c r="Z66" s="302"/>
      <c r="AA66" s="307"/>
      <c r="AB66" s="302"/>
      <c r="AC66" s="313">
        <f t="shared" si="68"/>
        <v>0</v>
      </c>
    </row>
    <row r="67" spans="1:30" s="301" customFormat="1" ht="14.25" x14ac:dyDescent="0.25">
      <c r="F67" s="308">
        <f>SUM(F60:F66)</f>
        <v>12474</v>
      </c>
      <c r="G67" s="308">
        <f>SUM(G60:G66)</f>
        <v>12183</v>
      </c>
      <c r="H67" s="309">
        <f t="shared" si="56"/>
        <v>97.667147667147674</v>
      </c>
      <c r="I67" s="308">
        <f t="shared" ref="I67:AA67" si="69">SUM(I60:I66)</f>
        <v>101</v>
      </c>
      <c r="J67" s="309">
        <f t="shared" si="57"/>
        <v>0.82902404990560619</v>
      </c>
      <c r="K67" s="308">
        <f t="shared" si="69"/>
        <v>12082</v>
      </c>
      <c r="L67" s="310">
        <f t="shared" si="59"/>
        <v>99.170975950094387</v>
      </c>
      <c r="M67" s="308">
        <f>SUM(M60:M65)</f>
        <v>3</v>
      </c>
      <c r="N67" s="309">
        <f t="shared" si="60"/>
        <v>2.4830326104949511E-2</v>
      </c>
      <c r="O67" s="308">
        <f t="shared" si="69"/>
        <v>9474</v>
      </c>
      <c r="P67" s="302">
        <f t="shared" si="61"/>
        <v>78.414169839430556</v>
      </c>
      <c r="Q67" s="308">
        <f t="shared" si="69"/>
        <v>100</v>
      </c>
      <c r="R67" s="309">
        <f t="shared" si="62"/>
        <v>0.82767753683165035</v>
      </c>
      <c r="S67" s="308">
        <f t="shared" si="69"/>
        <v>40</v>
      </c>
      <c r="T67" s="309">
        <f t="shared" si="63"/>
        <v>0.33107101473266015</v>
      </c>
      <c r="U67" s="308">
        <f t="shared" si="69"/>
        <v>778</v>
      </c>
      <c r="V67" s="309">
        <f t="shared" si="64"/>
        <v>6.43933123655024</v>
      </c>
      <c r="W67" s="308">
        <f t="shared" si="69"/>
        <v>1662</v>
      </c>
      <c r="X67" s="309">
        <f t="shared" si="65"/>
        <v>13.75600066214203</v>
      </c>
      <c r="Y67" s="308">
        <f t="shared" si="69"/>
        <v>10</v>
      </c>
      <c r="Z67" s="309">
        <f t="shared" si="66"/>
        <v>8.2767753683165038E-2</v>
      </c>
      <c r="AA67" s="308">
        <f t="shared" si="69"/>
        <v>15</v>
      </c>
      <c r="AB67" s="309">
        <f t="shared" si="67"/>
        <v>0.12415163052474756</v>
      </c>
      <c r="AC67" s="335">
        <f t="shared" si="68"/>
        <v>0</v>
      </c>
    </row>
    <row r="68" spans="1:30" s="301" customFormat="1" ht="14.25" x14ac:dyDescent="0.25">
      <c r="F68" s="308"/>
      <c r="G68" s="308"/>
      <c r="H68" s="305"/>
      <c r="I68" s="308"/>
      <c r="J68" s="305"/>
      <c r="K68" s="308"/>
      <c r="L68" s="305"/>
      <c r="M68" s="308"/>
      <c r="N68" s="305"/>
      <c r="O68" s="308"/>
      <c r="P68" s="305"/>
      <c r="Q68" s="308"/>
      <c r="R68" s="305"/>
      <c r="S68" s="308"/>
      <c r="T68" s="305"/>
      <c r="U68" s="308"/>
      <c r="V68" s="305"/>
      <c r="W68" s="308"/>
      <c r="X68" s="305"/>
      <c r="Y68" s="308"/>
      <c r="Z68" s="305"/>
      <c r="AA68" s="308"/>
      <c r="AB68" s="305"/>
      <c r="AC68" s="313"/>
    </row>
    <row r="69" spans="1:30" s="301" customFormat="1" ht="14.25" x14ac:dyDescent="0.25">
      <c r="F69" s="308"/>
      <c r="G69" s="308"/>
      <c r="H69" s="305"/>
      <c r="I69" s="308"/>
      <c r="J69" s="305"/>
      <c r="K69" s="308"/>
      <c r="L69" s="305"/>
      <c r="M69" s="308"/>
      <c r="N69" s="305"/>
      <c r="O69" s="308"/>
      <c r="P69" s="305"/>
      <c r="Q69" s="308"/>
      <c r="R69" s="305"/>
      <c r="S69" s="308"/>
      <c r="T69" s="305"/>
      <c r="U69" s="308"/>
      <c r="V69" s="305"/>
      <c r="W69" s="308"/>
      <c r="X69" s="305"/>
      <c r="Y69" s="308"/>
      <c r="Z69" s="305"/>
      <c r="AA69" s="308"/>
      <c r="AB69" s="305"/>
      <c r="AC69" s="313"/>
    </row>
    <row r="70" spans="1:30" ht="16.5" thickBot="1" x14ac:dyDescent="0.3"/>
    <row r="71" spans="1:30" s="262" customFormat="1" ht="20.100000000000001" customHeight="1" thickTop="1" x14ac:dyDescent="0.25">
      <c r="A71" s="1356"/>
      <c r="B71" s="1348" t="s">
        <v>1</v>
      </c>
      <c r="C71" s="1346" t="s">
        <v>2</v>
      </c>
      <c r="D71" s="1346" t="s">
        <v>358</v>
      </c>
      <c r="E71" s="1346" t="s">
        <v>359</v>
      </c>
      <c r="F71" s="1357" t="s">
        <v>3</v>
      </c>
      <c r="G71" s="1359" t="s">
        <v>4</v>
      </c>
      <c r="H71" s="1361" t="s">
        <v>5</v>
      </c>
      <c r="I71" s="1363" t="s">
        <v>6</v>
      </c>
      <c r="J71" s="1361" t="s">
        <v>5</v>
      </c>
      <c r="K71" s="1357" t="s">
        <v>7</v>
      </c>
      <c r="L71" s="1365" t="s">
        <v>5</v>
      </c>
      <c r="M71" s="1336" t="s">
        <v>8</v>
      </c>
      <c r="N71" s="1337"/>
      <c r="O71" s="1337"/>
      <c r="P71" s="1337"/>
      <c r="Q71" s="1337"/>
      <c r="R71" s="1337"/>
      <c r="S71" s="1337"/>
      <c r="T71" s="1337"/>
      <c r="U71" s="1337"/>
      <c r="V71" s="1337"/>
      <c r="W71" s="1337"/>
      <c r="X71" s="1337"/>
      <c r="Y71" s="1337"/>
      <c r="Z71" s="1337"/>
      <c r="AA71" s="1337"/>
      <c r="AB71" s="1338"/>
    </row>
    <row r="72" spans="1:30" s="262" customFormat="1" ht="20.100000000000001" customHeight="1" thickBot="1" x14ac:dyDescent="0.3">
      <c r="A72" s="1356"/>
      <c r="B72" s="1349"/>
      <c r="C72" s="1347"/>
      <c r="D72" s="1347"/>
      <c r="E72" s="1347"/>
      <c r="F72" s="1358"/>
      <c r="G72" s="1360"/>
      <c r="H72" s="1362"/>
      <c r="I72" s="1364"/>
      <c r="J72" s="1362"/>
      <c r="K72" s="1358"/>
      <c r="L72" s="1366"/>
      <c r="M72" s="221" t="s">
        <v>9</v>
      </c>
      <c r="N72" s="222" t="s">
        <v>5</v>
      </c>
      <c r="O72" s="221" t="s">
        <v>10</v>
      </c>
      <c r="P72" s="222" t="s">
        <v>5</v>
      </c>
      <c r="Q72" s="221" t="s">
        <v>11</v>
      </c>
      <c r="R72" s="222" t="s">
        <v>5</v>
      </c>
      <c r="S72" s="221" t="s">
        <v>12</v>
      </c>
      <c r="T72" s="222" t="s">
        <v>5</v>
      </c>
      <c r="U72" s="221" t="s">
        <v>13</v>
      </c>
      <c r="V72" s="222" t="s">
        <v>5</v>
      </c>
      <c r="W72" s="221" t="s">
        <v>14</v>
      </c>
      <c r="X72" s="222" t="s">
        <v>5</v>
      </c>
      <c r="Y72" s="221" t="s">
        <v>15</v>
      </c>
      <c r="Z72" s="224" t="s">
        <v>5</v>
      </c>
      <c r="AA72" s="221" t="s">
        <v>16</v>
      </c>
      <c r="AB72" s="225" t="s">
        <v>5</v>
      </c>
    </row>
    <row r="73" spans="1:30" s="263" customFormat="1" ht="19.5" customHeight="1" x14ac:dyDescent="0.25">
      <c r="B73" s="264" t="s">
        <v>186</v>
      </c>
      <c r="C73" s="336" t="s">
        <v>347</v>
      </c>
      <c r="D73" s="266" t="s">
        <v>394</v>
      </c>
      <c r="E73" s="266" t="s">
        <v>395</v>
      </c>
      <c r="F73" s="226">
        <v>2993</v>
      </c>
      <c r="G73" s="267">
        <v>2989</v>
      </c>
      <c r="H73" s="268">
        <f>+G73*100/F73</f>
        <v>99.866354827931843</v>
      </c>
      <c r="I73" s="267">
        <v>9</v>
      </c>
      <c r="J73" s="268">
        <f>+I73*100/G73</f>
        <v>0.30110404817664771</v>
      </c>
      <c r="K73" s="267">
        <f>+G73-I73</f>
        <v>2980</v>
      </c>
      <c r="L73" s="269">
        <f>+K73*100/G73</f>
        <v>99.698895951823346</v>
      </c>
      <c r="M73" s="270">
        <v>0</v>
      </c>
      <c r="N73" s="271">
        <f>+M73*100/K73</f>
        <v>0</v>
      </c>
      <c r="O73" s="267">
        <v>2029</v>
      </c>
      <c r="P73" s="268">
        <f>+O73*100/K73</f>
        <v>68.087248322147644</v>
      </c>
      <c r="Q73" s="270">
        <v>10</v>
      </c>
      <c r="R73" s="271">
        <f>+Q73*100/K73</f>
        <v>0.33557046979865773</v>
      </c>
      <c r="S73" s="267">
        <v>5</v>
      </c>
      <c r="T73" s="268">
        <f>+S73*100/K73</f>
        <v>0.16778523489932887</v>
      </c>
      <c r="U73" s="267">
        <v>498</v>
      </c>
      <c r="V73" s="268">
        <f>+U73*100/K73</f>
        <v>16.711409395973153</v>
      </c>
      <c r="W73" s="267">
        <v>436</v>
      </c>
      <c r="X73" s="268">
        <f>+W73*100/K73</f>
        <v>14.630872483221477</v>
      </c>
      <c r="Y73" s="270">
        <v>1</v>
      </c>
      <c r="Z73" s="271">
        <f>+Y73*100/K73</f>
        <v>3.3557046979865772E-2</v>
      </c>
      <c r="AA73" s="272">
        <v>1</v>
      </c>
      <c r="AB73" s="273">
        <f>+AA73*100/K73</f>
        <v>3.3557046979865772E-2</v>
      </c>
      <c r="AC73" s="263">
        <f>+K73-M73-O73-Q73-S73-U73-W73-Y73-AA73</f>
        <v>0</v>
      </c>
      <c r="AD73" s="274"/>
    </row>
    <row r="74" spans="1:30" s="263" customFormat="1" ht="19.5" customHeight="1" x14ac:dyDescent="0.25">
      <c r="B74" s="275"/>
      <c r="C74" s="276"/>
      <c r="D74" s="277" t="s">
        <v>396</v>
      </c>
      <c r="E74" s="277" t="s">
        <v>397</v>
      </c>
      <c r="F74" s="235">
        <v>3601</v>
      </c>
      <c r="G74" s="278">
        <v>3599</v>
      </c>
      <c r="H74" s="279">
        <f t="shared" ref="H74:H81" si="70">+G74*100/F74</f>
        <v>99.94445987225771</v>
      </c>
      <c r="I74" s="278">
        <v>12</v>
      </c>
      <c r="J74" s="279">
        <f t="shared" ref="J74:J81" si="71">+I74*100/G74</f>
        <v>0.33342595165323702</v>
      </c>
      <c r="K74" s="278">
        <f t="shared" ref="K74:K79" si="72">+G74-I74</f>
        <v>3587</v>
      </c>
      <c r="L74" s="280">
        <f t="shared" ref="L74:L81" si="73">+K74*100/G74</f>
        <v>99.66657404834676</v>
      </c>
      <c r="M74" s="281">
        <v>0</v>
      </c>
      <c r="N74" s="282">
        <f t="shared" ref="N74:N81" si="74">+M74*100/K74</f>
        <v>0</v>
      </c>
      <c r="O74" s="278">
        <v>3026</v>
      </c>
      <c r="P74" s="279">
        <f t="shared" ref="P74:P81" si="75">+O74*100/K74</f>
        <v>84.360189573459721</v>
      </c>
      <c r="Q74" s="281">
        <v>12</v>
      </c>
      <c r="R74" s="282">
        <f t="shared" ref="R74:R81" si="76">+Q74*100/K74</f>
        <v>0.3345413994981879</v>
      </c>
      <c r="S74" s="278">
        <v>3</v>
      </c>
      <c r="T74" s="279">
        <f t="shared" ref="T74:T81" si="77">+S74*100/K74</f>
        <v>8.3635349874546974E-2</v>
      </c>
      <c r="U74" s="278">
        <v>254</v>
      </c>
      <c r="V74" s="279">
        <f t="shared" ref="V74:V81" si="78">+U74*100/K74</f>
        <v>7.0811262893783109</v>
      </c>
      <c r="W74" s="278">
        <v>289</v>
      </c>
      <c r="X74" s="279">
        <f t="shared" ref="X74:X81" si="79">+W74*100/K74</f>
        <v>8.0568720379146921</v>
      </c>
      <c r="Y74" s="281">
        <v>2</v>
      </c>
      <c r="Z74" s="282">
        <f t="shared" ref="Z74:Z81" si="80">+Y74*100/K74</f>
        <v>5.5756899916364649E-2</v>
      </c>
      <c r="AA74" s="283">
        <v>1</v>
      </c>
      <c r="AB74" s="284">
        <f t="shared" ref="AB74:AB81" si="81">+AA74*100/K74</f>
        <v>2.7878449958182325E-2</v>
      </c>
      <c r="AC74" s="263">
        <f t="shared" ref="AC74:AC79" si="82">+K74-M74-O74-Q74-S74-U74-W74-Y74-AA74</f>
        <v>0</v>
      </c>
    </row>
    <row r="75" spans="1:30" s="337" customFormat="1" ht="19.5" customHeight="1" x14ac:dyDescent="0.25">
      <c r="B75" s="338"/>
      <c r="C75" s="276"/>
      <c r="D75" s="277" t="s">
        <v>398</v>
      </c>
      <c r="E75" s="277" t="s">
        <v>399</v>
      </c>
      <c r="F75" s="339">
        <v>1541</v>
      </c>
      <c r="G75" s="339">
        <v>1534</v>
      </c>
      <c r="H75" s="279">
        <f t="shared" si="70"/>
        <v>99.545749513303051</v>
      </c>
      <c r="I75" s="339">
        <v>12</v>
      </c>
      <c r="J75" s="279">
        <f t="shared" si="71"/>
        <v>0.78226857887874834</v>
      </c>
      <c r="K75" s="278">
        <f t="shared" si="72"/>
        <v>1522</v>
      </c>
      <c r="L75" s="280">
        <f t="shared" si="73"/>
        <v>99.217731421121258</v>
      </c>
      <c r="M75" s="339">
        <v>0</v>
      </c>
      <c r="N75" s="282">
        <f t="shared" si="74"/>
        <v>0</v>
      </c>
      <c r="O75" s="339">
        <v>998</v>
      </c>
      <c r="P75" s="279">
        <f t="shared" si="75"/>
        <v>65.571616294349539</v>
      </c>
      <c r="Q75" s="339">
        <v>9</v>
      </c>
      <c r="R75" s="282">
        <f t="shared" si="76"/>
        <v>0.59132720105124836</v>
      </c>
      <c r="S75" s="339">
        <v>6</v>
      </c>
      <c r="T75" s="279">
        <f t="shared" si="77"/>
        <v>0.39421813403416556</v>
      </c>
      <c r="U75" s="339">
        <v>118</v>
      </c>
      <c r="V75" s="279">
        <f t="shared" si="78"/>
        <v>7.7529566360052566</v>
      </c>
      <c r="W75" s="339">
        <v>391</v>
      </c>
      <c r="X75" s="279">
        <f t="shared" si="79"/>
        <v>25.689881734559791</v>
      </c>
      <c r="Y75" s="339">
        <v>0</v>
      </c>
      <c r="Z75" s="282">
        <f t="shared" si="80"/>
        <v>0</v>
      </c>
      <c r="AA75" s="340">
        <v>0</v>
      </c>
      <c r="AB75" s="284">
        <f t="shared" si="81"/>
        <v>0</v>
      </c>
      <c r="AC75" s="263">
        <f t="shared" si="82"/>
        <v>0</v>
      </c>
    </row>
    <row r="76" spans="1:30" s="263" customFormat="1" ht="19.5" customHeight="1" x14ac:dyDescent="0.25">
      <c r="B76" s="341"/>
      <c r="C76" s="276"/>
      <c r="D76" s="277" t="s">
        <v>398</v>
      </c>
      <c r="E76" s="277" t="s">
        <v>400</v>
      </c>
      <c r="F76" s="234">
        <v>1117</v>
      </c>
      <c r="G76" s="235">
        <v>1111</v>
      </c>
      <c r="H76" s="279">
        <f t="shared" si="70"/>
        <v>99.462846911369738</v>
      </c>
      <c r="I76" s="281">
        <v>17</v>
      </c>
      <c r="J76" s="279">
        <f t="shared" si="71"/>
        <v>1.5301530153015301</v>
      </c>
      <c r="K76" s="278">
        <f t="shared" si="72"/>
        <v>1094</v>
      </c>
      <c r="L76" s="280">
        <f t="shared" si="73"/>
        <v>98.469846984698464</v>
      </c>
      <c r="M76" s="314">
        <v>0</v>
      </c>
      <c r="N76" s="282">
        <f t="shared" si="74"/>
        <v>0</v>
      </c>
      <c r="O76" s="314">
        <v>688</v>
      </c>
      <c r="P76" s="279">
        <f t="shared" si="75"/>
        <v>62.888482632541134</v>
      </c>
      <c r="Q76" s="281">
        <v>0</v>
      </c>
      <c r="R76" s="282">
        <f t="shared" si="76"/>
        <v>0</v>
      </c>
      <c r="S76" s="281">
        <v>4</v>
      </c>
      <c r="T76" s="279">
        <f t="shared" si="77"/>
        <v>0.3656307129798903</v>
      </c>
      <c r="U76" s="281">
        <v>186</v>
      </c>
      <c r="V76" s="279">
        <f t="shared" si="78"/>
        <v>17.001828153564901</v>
      </c>
      <c r="W76" s="281">
        <v>216</v>
      </c>
      <c r="X76" s="279">
        <f t="shared" si="79"/>
        <v>19.744058500914075</v>
      </c>
      <c r="Y76" s="281">
        <v>0</v>
      </c>
      <c r="Z76" s="282">
        <f t="shared" si="80"/>
        <v>0</v>
      </c>
      <c r="AA76" s="342">
        <v>0</v>
      </c>
      <c r="AB76" s="284">
        <f t="shared" si="81"/>
        <v>0</v>
      </c>
      <c r="AC76" s="263">
        <f t="shared" si="82"/>
        <v>0</v>
      </c>
    </row>
    <row r="77" spans="1:30" s="263" customFormat="1" ht="19.5" customHeight="1" x14ac:dyDescent="0.25">
      <c r="B77" s="343"/>
      <c r="C77" s="276"/>
      <c r="D77" s="277" t="s">
        <v>401</v>
      </c>
      <c r="E77" s="277" t="s">
        <v>402</v>
      </c>
      <c r="F77" s="281">
        <v>2769</v>
      </c>
      <c r="G77" s="281">
        <v>2759</v>
      </c>
      <c r="H77" s="279">
        <f t="shared" si="70"/>
        <v>99.638858793788373</v>
      </c>
      <c r="I77" s="281">
        <v>21</v>
      </c>
      <c r="J77" s="279">
        <f t="shared" si="71"/>
        <v>0.76114534251540411</v>
      </c>
      <c r="K77" s="278">
        <f t="shared" si="72"/>
        <v>2738</v>
      </c>
      <c r="L77" s="280">
        <f t="shared" si="73"/>
        <v>99.238854657484595</v>
      </c>
      <c r="M77" s="344">
        <v>0</v>
      </c>
      <c r="N77" s="282">
        <f t="shared" si="74"/>
        <v>0</v>
      </c>
      <c r="O77" s="344">
        <v>2143</v>
      </c>
      <c r="P77" s="279">
        <f t="shared" si="75"/>
        <v>78.268809349890432</v>
      </c>
      <c r="Q77" s="344">
        <v>12</v>
      </c>
      <c r="R77" s="282">
        <f t="shared" si="76"/>
        <v>0.43827611395178961</v>
      </c>
      <c r="S77" s="281">
        <v>3</v>
      </c>
      <c r="T77" s="279">
        <f t="shared" si="77"/>
        <v>0.1095690284879474</v>
      </c>
      <c r="U77" s="281">
        <v>198</v>
      </c>
      <c r="V77" s="279">
        <f t="shared" si="78"/>
        <v>7.231555880204529</v>
      </c>
      <c r="W77" s="281">
        <v>380</v>
      </c>
      <c r="X77" s="279">
        <f t="shared" si="79"/>
        <v>13.878743608473338</v>
      </c>
      <c r="Y77" s="281">
        <v>1</v>
      </c>
      <c r="Z77" s="282">
        <f t="shared" si="80"/>
        <v>3.6523009495982466E-2</v>
      </c>
      <c r="AA77" s="342">
        <v>1</v>
      </c>
      <c r="AB77" s="284">
        <f t="shared" si="81"/>
        <v>3.6523009495982466E-2</v>
      </c>
      <c r="AC77" s="263">
        <f t="shared" si="82"/>
        <v>0</v>
      </c>
    </row>
    <row r="78" spans="1:30" s="263" customFormat="1" ht="19.5" customHeight="1" x14ac:dyDescent="0.25">
      <c r="B78" s="343"/>
      <c r="C78" s="276"/>
      <c r="D78" s="277" t="s">
        <v>403</v>
      </c>
      <c r="E78" s="277" t="s">
        <v>404</v>
      </c>
      <c r="F78" s="281">
        <v>0</v>
      </c>
      <c r="G78" s="281">
        <v>0</v>
      </c>
      <c r="H78" s="279">
        <v>0</v>
      </c>
      <c r="I78" s="281">
        <v>0</v>
      </c>
      <c r="J78" s="279">
        <v>0</v>
      </c>
      <c r="K78" s="278">
        <f t="shared" si="72"/>
        <v>0</v>
      </c>
      <c r="L78" s="280"/>
      <c r="M78" s="344">
        <v>0</v>
      </c>
      <c r="N78" s="282">
        <v>0</v>
      </c>
      <c r="O78" s="344">
        <v>0</v>
      </c>
      <c r="P78" s="279">
        <v>0</v>
      </c>
      <c r="Q78" s="344">
        <v>0</v>
      </c>
      <c r="R78" s="282">
        <v>0</v>
      </c>
      <c r="S78" s="281">
        <v>0</v>
      </c>
      <c r="T78" s="279">
        <v>0</v>
      </c>
      <c r="U78" s="281">
        <v>0</v>
      </c>
      <c r="V78" s="279">
        <v>0</v>
      </c>
      <c r="W78" s="281">
        <v>0</v>
      </c>
      <c r="X78" s="279">
        <v>0</v>
      </c>
      <c r="Y78" s="281">
        <v>0</v>
      </c>
      <c r="Z78" s="282">
        <v>0</v>
      </c>
      <c r="AA78" s="342">
        <v>0</v>
      </c>
      <c r="AB78" s="284">
        <v>0</v>
      </c>
      <c r="AC78" s="263">
        <f t="shared" si="82"/>
        <v>0</v>
      </c>
    </row>
    <row r="79" spans="1:30" s="263" customFormat="1" ht="19.5" customHeight="1" thickBot="1" x14ac:dyDescent="0.3">
      <c r="B79" s="345"/>
      <c r="C79" s="346"/>
      <c r="D79" s="347" t="s">
        <v>403</v>
      </c>
      <c r="E79" s="347" t="s">
        <v>405</v>
      </c>
      <c r="F79" s="348">
        <v>7009</v>
      </c>
      <c r="G79" s="348">
        <v>7006</v>
      </c>
      <c r="H79" s="294">
        <f t="shared" si="70"/>
        <v>99.957197888429164</v>
      </c>
      <c r="I79" s="348">
        <v>42</v>
      </c>
      <c r="J79" s="294">
        <f t="shared" si="71"/>
        <v>0.59948615472452182</v>
      </c>
      <c r="K79" s="295">
        <f t="shared" si="72"/>
        <v>6964</v>
      </c>
      <c r="L79" s="296">
        <f t="shared" si="73"/>
        <v>99.400513845275484</v>
      </c>
      <c r="M79" s="349">
        <v>1</v>
      </c>
      <c r="N79" s="298">
        <f t="shared" si="74"/>
        <v>1.4359563469270534E-2</v>
      </c>
      <c r="O79" s="349">
        <v>6103</v>
      </c>
      <c r="P79" s="294">
        <f t="shared" si="75"/>
        <v>87.636415852958066</v>
      </c>
      <c r="Q79" s="349">
        <v>9</v>
      </c>
      <c r="R79" s="298">
        <f t="shared" si="76"/>
        <v>0.12923607122343481</v>
      </c>
      <c r="S79" s="348">
        <v>15</v>
      </c>
      <c r="T79" s="294">
        <f t="shared" si="77"/>
        <v>0.21539345203905802</v>
      </c>
      <c r="U79" s="348">
        <v>244</v>
      </c>
      <c r="V79" s="294">
        <f t="shared" si="78"/>
        <v>3.5037334865020102</v>
      </c>
      <c r="W79" s="348">
        <v>587</v>
      </c>
      <c r="X79" s="294">
        <f t="shared" si="79"/>
        <v>8.4290637564618027</v>
      </c>
      <c r="Y79" s="348">
        <v>3</v>
      </c>
      <c r="Z79" s="298">
        <f t="shared" si="80"/>
        <v>4.30786904078116E-2</v>
      </c>
      <c r="AA79" s="350">
        <v>2</v>
      </c>
      <c r="AB79" s="300">
        <f t="shared" si="81"/>
        <v>2.8719126938541069E-2</v>
      </c>
      <c r="AC79" s="263">
        <f t="shared" si="82"/>
        <v>0</v>
      </c>
    </row>
    <row r="80" spans="1:30" s="301" customFormat="1" ht="15" thickTop="1" x14ac:dyDescent="0.25">
      <c r="G80" s="318"/>
      <c r="H80" s="309"/>
      <c r="J80" s="309"/>
      <c r="L80" s="310"/>
      <c r="M80" s="319"/>
      <c r="N80" s="311"/>
      <c r="O80" s="319"/>
      <c r="P80" s="302"/>
      <c r="Q80" s="319"/>
      <c r="R80" s="311"/>
      <c r="S80" s="320"/>
      <c r="T80" s="309"/>
      <c r="U80" s="320"/>
      <c r="V80" s="309"/>
      <c r="W80" s="320"/>
      <c r="X80" s="309"/>
      <c r="Y80" s="320"/>
      <c r="Z80" s="311"/>
      <c r="AA80" s="321"/>
      <c r="AB80" s="311"/>
    </row>
    <row r="81" spans="1:30" s="351" customFormat="1" ht="14.25" x14ac:dyDescent="0.25">
      <c r="F81" s="352">
        <f>SUM(F73:F80)</f>
        <v>19030</v>
      </c>
      <c r="G81" s="352">
        <f>SUM(G73:G79)</f>
        <v>18998</v>
      </c>
      <c r="H81" s="309">
        <f t="shared" si="70"/>
        <v>99.831844456121914</v>
      </c>
      <c r="I81" s="352">
        <f t="shared" ref="I81:AA81" si="83">SUM(I73:I79)</f>
        <v>113</v>
      </c>
      <c r="J81" s="309">
        <f t="shared" si="71"/>
        <v>0.59479945257395517</v>
      </c>
      <c r="K81" s="352">
        <f t="shared" si="83"/>
        <v>18885</v>
      </c>
      <c r="L81" s="310">
        <f t="shared" si="73"/>
        <v>99.405200547426048</v>
      </c>
      <c r="M81" s="352">
        <f t="shared" si="83"/>
        <v>1</v>
      </c>
      <c r="N81" s="311">
        <f t="shared" si="74"/>
        <v>5.2952078369075985E-3</v>
      </c>
      <c r="O81" s="352">
        <f>SUM(O73:O79)</f>
        <v>14987</v>
      </c>
      <c r="P81" s="302">
        <f t="shared" si="75"/>
        <v>79.359279851734186</v>
      </c>
      <c r="Q81" s="352">
        <f t="shared" si="83"/>
        <v>52</v>
      </c>
      <c r="R81" s="311">
        <f t="shared" si="76"/>
        <v>0.27535080751919511</v>
      </c>
      <c r="S81" s="352">
        <f t="shared" si="83"/>
        <v>36</v>
      </c>
      <c r="T81" s="309">
        <f t="shared" si="77"/>
        <v>0.19062748212867356</v>
      </c>
      <c r="U81" s="352">
        <f t="shared" si="83"/>
        <v>1498</v>
      </c>
      <c r="V81" s="309">
        <f t="shared" si="78"/>
        <v>7.9322213396875831</v>
      </c>
      <c r="W81" s="352">
        <f t="shared" si="83"/>
        <v>2299</v>
      </c>
      <c r="X81" s="309">
        <f t="shared" si="79"/>
        <v>12.173682817050569</v>
      </c>
      <c r="Y81" s="352">
        <f t="shared" si="83"/>
        <v>7</v>
      </c>
      <c r="Z81" s="311">
        <f t="shared" si="80"/>
        <v>3.7066454858353193E-2</v>
      </c>
      <c r="AA81" s="352">
        <f t="shared" si="83"/>
        <v>5</v>
      </c>
      <c r="AB81" s="311">
        <f t="shared" si="81"/>
        <v>2.6476039184537992E-2</v>
      </c>
    </row>
    <row r="82" spans="1:30" s="202" customFormat="1" ht="16.5" thickBot="1" x14ac:dyDescent="0.3">
      <c r="E82" s="322"/>
      <c r="F82" s="323"/>
      <c r="H82" s="323"/>
      <c r="J82" s="329"/>
      <c r="K82" s="324"/>
      <c r="L82" s="329"/>
      <c r="M82" s="209"/>
      <c r="N82" s="329"/>
      <c r="O82" s="324"/>
      <c r="P82" s="215"/>
      <c r="Q82" s="325"/>
      <c r="R82" s="323"/>
      <c r="S82" s="325"/>
      <c r="T82" s="323"/>
      <c r="U82" s="325"/>
      <c r="V82" s="323"/>
      <c r="W82" s="325"/>
      <c r="X82" s="323"/>
      <c r="Y82" s="220"/>
      <c r="Z82" s="323"/>
      <c r="AB82" s="323"/>
    </row>
    <row r="83" spans="1:30" s="262" customFormat="1" ht="20.100000000000001" customHeight="1" thickTop="1" x14ac:dyDescent="0.25">
      <c r="A83" s="1356"/>
      <c r="B83" s="1348" t="s">
        <v>1</v>
      </c>
      <c r="C83" s="1346" t="s">
        <v>2</v>
      </c>
      <c r="D83" s="1346" t="s">
        <v>358</v>
      </c>
      <c r="E83" s="1346" t="s">
        <v>359</v>
      </c>
      <c r="F83" s="1357" t="s">
        <v>3</v>
      </c>
      <c r="G83" s="1359" t="s">
        <v>4</v>
      </c>
      <c r="H83" s="1361" t="s">
        <v>5</v>
      </c>
      <c r="I83" s="1363" t="s">
        <v>6</v>
      </c>
      <c r="J83" s="1361" t="s">
        <v>5</v>
      </c>
      <c r="K83" s="1357" t="s">
        <v>7</v>
      </c>
      <c r="L83" s="1365" t="s">
        <v>5</v>
      </c>
      <c r="M83" s="1336" t="s">
        <v>8</v>
      </c>
      <c r="N83" s="1337"/>
      <c r="O83" s="1337"/>
      <c r="P83" s="1337"/>
      <c r="Q83" s="1337"/>
      <c r="R83" s="1337"/>
      <c r="S83" s="1337"/>
      <c r="T83" s="1337"/>
      <c r="U83" s="1337"/>
      <c r="V83" s="1337"/>
      <c r="W83" s="1337"/>
      <c r="X83" s="1337"/>
      <c r="Y83" s="1337"/>
      <c r="Z83" s="1337"/>
      <c r="AA83" s="1337"/>
      <c r="AB83" s="1338"/>
    </row>
    <row r="84" spans="1:30" s="262" customFormat="1" ht="20.100000000000001" customHeight="1" thickBot="1" x14ac:dyDescent="0.3">
      <c r="A84" s="1356"/>
      <c r="B84" s="1349"/>
      <c r="C84" s="1347"/>
      <c r="D84" s="1347"/>
      <c r="E84" s="1347"/>
      <c r="F84" s="1358"/>
      <c r="G84" s="1360"/>
      <c r="H84" s="1362"/>
      <c r="I84" s="1364"/>
      <c r="J84" s="1362"/>
      <c r="K84" s="1358"/>
      <c r="L84" s="1366"/>
      <c r="M84" s="221" t="s">
        <v>9</v>
      </c>
      <c r="N84" s="222" t="s">
        <v>5</v>
      </c>
      <c r="O84" s="221" t="s">
        <v>10</v>
      </c>
      <c r="P84" s="222" t="s">
        <v>5</v>
      </c>
      <c r="Q84" s="221" t="s">
        <v>11</v>
      </c>
      <c r="R84" s="222" t="s">
        <v>5</v>
      </c>
      <c r="S84" s="221" t="s">
        <v>12</v>
      </c>
      <c r="T84" s="222" t="s">
        <v>5</v>
      </c>
      <c r="U84" s="221" t="s">
        <v>13</v>
      </c>
      <c r="V84" s="222" t="s">
        <v>5</v>
      </c>
      <c r="W84" s="221" t="s">
        <v>14</v>
      </c>
      <c r="X84" s="222" t="s">
        <v>5</v>
      </c>
      <c r="Y84" s="221" t="s">
        <v>15</v>
      </c>
      <c r="Z84" s="224" t="s">
        <v>5</v>
      </c>
      <c r="AA84" s="221" t="s">
        <v>16</v>
      </c>
      <c r="AB84" s="225" t="s">
        <v>5</v>
      </c>
    </row>
    <row r="85" spans="1:30" s="285" customFormat="1" ht="20.25" customHeight="1" x14ac:dyDescent="0.25">
      <c r="B85" s="353" t="s">
        <v>186</v>
      </c>
      <c r="C85" s="330" t="s">
        <v>348</v>
      </c>
      <c r="D85" s="331" t="s">
        <v>406</v>
      </c>
      <c r="E85" s="331" t="s">
        <v>407</v>
      </c>
      <c r="F85" s="227">
        <v>4099</v>
      </c>
      <c r="G85" s="227">
        <v>4082</v>
      </c>
      <c r="H85" s="228">
        <f>+G85*100/F85</f>
        <v>99.585264698707007</v>
      </c>
      <c r="I85" s="227">
        <v>45</v>
      </c>
      <c r="J85" s="228">
        <f>+I85*100/G85</f>
        <v>1.1024007839294463</v>
      </c>
      <c r="K85" s="227">
        <f>G85-I85</f>
        <v>4037</v>
      </c>
      <c r="L85" s="229">
        <f>+K85*100/G85</f>
        <v>98.89759921607056</v>
      </c>
      <c r="M85" s="227">
        <v>1</v>
      </c>
      <c r="N85" s="228">
        <f>+M85*100/K85</f>
        <v>2.4770869457517958E-2</v>
      </c>
      <c r="O85" s="227">
        <v>3099</v>
      </c>
      <c r="P85" s="228">
        <f>+O85*100/K85</f>
        <v>76.764924448848149</v>
      </c>
      <c r="Q85" s="227">
        <v>12</v>
      </c>
      <c r="R85" s="228">
        <f>+Q85*100/K85</f>
        <v>0.29725043349021552</v>
      </c>
      <c r="S85" s="227">
        <v>9</v>
      </c>
      <c r="T85" s="228">
        <f>+S85*100/K85</f>
        <v>0.22293782511766164</v>
      </c>
      <c r="U85" s="227">
        <v>604</v>
      </c>
      <c r="V85" s="228">
        <f>+U85*100/K85</f>
        <v>14.961605152340848</v>
      </c>
      <c r="W85" s="227">
        <v>289</v>
      </c>
      <c r="X85" s="228">
        <f>+W85*100/K85</f>
        <v>7.1587812732226901</v>
      </c>
      <c r="Y85" s="227">
        <v>1</v>
      </c>
      <c r="Z85" s="228">
        <f>+Y85*100/K85</f>
        <v>2.4770869457517958E-2</v>
      </c>
      <c r="AA85" s="231">
        <v>22</v>
      </c>
      <c r="AB85" s="354">
        <f>+AA85*100/K85</f>
        <v>0.54495912806539515</v>
      </c>
      <c r="AC85" s="285">
        <f>+K85-M85-O85-Q85-S85-U85-W85-Y85-AA85</f>
        <v>0</v>
      </c>
    </row>
    <row r="86" spans="1:30" s="285" customFormat="1" ht="20.25" customHeight="1" x14ac:dyDescent="0.25">
      <c r="B86" s="286"/>
      <c r="C86" s="287"/>
      <c r="D86" s="288" t="s">
        <v>348</v>
      </c>
      <c r="E86" s="288" t="s">
        <v>408</v>
      </c>
      <c r="F86" s="236">
        <v>4028</v>
      </c>
      <c r="G86" s="236">
        <v>3993</v>
      </c>
      <c r="H86" s="237">
        <f t="shared" ref="H86:H90" si="84">+G86*100/F86</f>
        <v>99.131082423038734</v>
      </c>
      <c r="I86" s="236">
        <v>35</v>
      </c>
      <c r="J86" s="237">
        <f t="shared" ref="J86:J90" si="85">+I86*100/G86</f>
        <v>0.87653393438517402</v>
      </c>
      <c r="K86" s="236">
        <f t="shared" ref="K86:K88" si="86">G86-I86</f>
        <v>3958</v>
      </c>
      <c r="L86" s="238">
        <f t="shared" ref="L86:L90" si="87">+K86*100/G86</f>
        <v>99.123466065614821</v>
      </c>
      <c r="M86" s="236">
        <v>1</v>
      </c>
      <c r="N86" s="237">
        <f t="shared" ref="N86:N90" si="88">+M86*100/K86</f>
        <v>2.5265285497726123E-2</v>
      </c>
      <c r="O86" s="236">
        <v>2975</v>
      </c>
      <c r="P86" s="237">
        <f t="shared" ref="P86:P90" si="89">+O86*100/K86</f>
        <v>75.164224355735215</v>
      </c>
      <c r="Q86" s="236">
        <v>10</v>
      </c>
      <c r="R86" s="237">
        <f t="shared" ref="R86:R90" si="90">+Q86*100/K86</f>
        <v>0.25265285497726125</v>
      </c>
      <c r="S86" s="236">
        <v>13</v>
      </c>
      <c r="T86" s="237">
        <f t="shared" ref="T86:T90" si="91">+S86*100/K86</f>
        <v>0.32844871147043964</v>
      </c>
      <c r="U86" s="236">
        <v>578</v>
      </c>
      <c r="V86" s="237">
        <f t="shared" ref="V86:V90" si="92">+U86*100/K86</f>
        <v>14.6033350176857</v>
      </c>
      <c r="W86" s="236">
        <v>362</v>
      </c>
      <c r="X86" s="237">
        <f t="shared" ref="X86:X90" si="93">+W86*100/K86</f>
        <v>9.1460333501768574</v>
      </c>
      <c r="Y86" s="236">
        <v>2</v>
      </c>
      <c r="Z86" s="237">
        <f t="shared" ref="Z86:Z90" si="94">+Y86*100/K86</f>
        <v>5.0530570995452245E-2</v>
      </c>
      <c r="AA86" s="240">
        <v>17</v>
      </c>
      <c r="AB86" s="355">
        <f t="shared" ref="AB86:AB90" si="95">+AA86*100/K86</f>
        <v>0.42950985346134413</v>
      </c>
      <c r="AC86" s="285">
        <f t="shared" ref="AC86:AC90" si="96">+K86-M86-O86-Q86-S86-U86-W86-Y86-AA86</f>
        <v>0</v>
      </c>
    </row>
    <row r="87" spans="1:30" s="285" customFormat="1" ht="20.100000000000001" customHeight="1" x14ac:dyDescent="0.25">
      <c r="B87" s="286"/>
      <c r="C87" s="287"/>
      <c r="D87" s="288" t="s">
        <v>409</v>
      </c>
      <c r="E87" s="288" t="s">
        <v>410</v>
      </c>
      <c r="F87" s="236">
        <v>4469</v>
      </c>
      <c r="G87" s="236">
        <v>4455</v>
      </c>
      <c r="H87" s="237">
        <f t="shared" si="84"/>
        <v>99.686730812262255</v>
      </c>
      <c r="I87" s="236">
        <v>39</v>
      </c>
      <c r="J87" s="237">
        <f t="shared" si="85"/>
        <v>0.87542087542087543</v>
      </c>
      <c r="K87" s="236">
        <f t="shared" si="86"/>
        <v>4416</v>
      </c>
      <c r="L87" s="238">
        <f t="shared" si="87"/>
        <v>99.124579124579128</v>
      </c>
      <c r="M87" s="236">
        <v>1</v>
      </c>
      <c r="N87" s="237">
        <f t="shared" si="88"/>
        <v>2.2644927536231884E-2</v>
      </c>
      <c r="O87" s="236">
        <v>3488</v>
      </c>
      <c r="P87" s="237">
        <f t="shared" si="89"/>
        <v>78.985507246376812</v>
      </c>
      <c r="Q87" s="236">
        <v>15</v>
      </c>
      <c r="R87" s="237">
        <f t="shared" si="90"/>
        <v>0.33967391304347827</v>
      </c>
      <c r="S87" s="236">
        <v>15</v>
      </c>
      <c r="T87" s="237">
        <f t="shared" si="91"/>
        <v>0.33967391304347827</v>
      </c>
      <c r="U87" s="236">
        <v>583</v>
      </c>
      <c r="V87" s="237">
        <f t="shared" si="92"/>
        <v>13.201992753623188</v>
      </c>
      <c r="W87" s="236">
        <v>302</v>
      </c>
      <c r="X87" s="237">
        <f t="shared" si="93"/>
        <v>6.8387681159420293</v>
      </c>
      <c r="Y87" s="236">
        <v>1</v>
      </c>
      <c r="Z87" s="237">
        <f t="shared" si="94"/>
        <v>2.2644927536231884E-2</v>
      </c>
      <c r="AA87" s="240">
        <v>11</v>
      </c>
      <c r="AB87" s="355">
        <f t="shared" si="95"/>
        <v>0.24909420289855072</v>
      </c>
      <c r="AC87" s="285">
        <f t="shared" si="96"/>
        <v>0</v>
      </c>
    </row>
    <row r="88" spans="1:30" s="285" customFormat="1" ht="16.5" thickBot="1" x14ac:dyDescent="0.3">
      <c r="B88" s="290"/>
      <c r="C88" s="291"/>
      <c r="D88" s="292" t="s">
        <v>411</v>
      </c>
      <c r="E88" s="292" t="s">
        <v>412</v>
      </c>
      <c r="F88" s="293">
        <v>3661</v>
      </c>
      <c r="G88" s="293">
        <v>3612</v>
      </c>
      <c r="H88" s="356">
        <f t="shared" si="84"/>
        <v>98.661567877629068</v>
      </c>
      <c r="I88" s="293">
        <v>97</v>
      </c>
      <c r="J88" s="356">
        <f t="shared" si="85"/>
        <v>2.6854928017718716</v>
      </c>
      <c r="K88" s="293">
        <f t="shared" si="86"/>
        <v>3515</v>
      </c>
      <c r="L88" s="357">
        <f t="shared" si="87"/>
        <v>97.314507198228128</v>
      </c>
      <c r="M88" s="297">
        <v>2</v>
      </c>
      <c r="N88" s="356">
        <f t="shared" si="88"/>
        <v>5.6899004267425321E-2</v>
      </c>
      <c r="O88" s="297">
        <v>2581</v>
      </c>
      <c r="P88" s="356">
        <f t="shared" si="89"/>
        <v>73.428165007112369</v>
      </c>
      <c r="Q88" s="293">
        <v>33</v>
      </c>
      <c r="R88" s="356">
        <f t="shared" si="90"/>
        <v>0.9388335704125178</v>
      </c>
      <c r="S88" s="293">
        <v>27</v>
      </c>
      <c r="T88" s="356">
        <f t="shared" si="91"/>
        <v>0.7681365576102418</v>
      </c>
      <c r="U88" s="293">
        <v>549</v>
      </c>
      <c r="V88" s="356">
        <f t="shared" si="92"/>
        <v>15.61877667140825</v>
      </c>
      <c r="W88" s="293">
        <v>284</v>
      </c>
      <c r="X88" s="356">
        <f t="shared" si="93"/>
        <v>8.0796586059743962</v>
      </c>
      <c r="Y88" s="293">
        <v>4</v>
      </c>
      <c r="Z88" s="356">
        <f t="shared" si="94"/>
        <v>0.11379800853485064</v>
      </c>
      <c r="AA88" s="299">
        <v>35</v>
      </c>
      <c r="AB88" s="358">
        <f t="shared" si="95"/>
        <v>0.99573257467994314</v>
      </c>
      <c r="AC88" s="285">
        <f t="shared" si="96"/>
        <v>0</v>
      </c>
    </row>
    <row r="89" spans="1:30" s="301" customFormat="1" ht="16.5" thickTop="1" x14ac:dyDescent="0.25">
      <c r="G89" s="318"/>
      <c r="H89" s="207"/>
      <c r="J89" s="207"/>
      <c r="L89" s="359"/>
      <c r="M89" s="319"/>
      <c r="N89" s="207"/>
      <c r="O89" s="319"/>
      <c r="P89" s="205"/>
      <c r="Q89" s="319"/>
      <c r="R89" s="207"/>
      <c r="S89" s="320"/>
      <c r="T89" s="207"/>
      <c r="U89" s="320"/>
      <c r="V89" s="207"/>
      <c r="W89" s="320"/>
      <c r="X89" s="207"/>
      <c r="Y89" s="320"/>
      <c r="Z89" s="207"/>
      <c r="AA89" s="321"/>
      <c r="AB89" s="207"/>
      <c r="AC89" s="360">
        <f t="shared" si="96"/>
        <v>0</v>
      </c>
    </row>
    <row r="90" spans="1:30" s="301" customFormat="1" x14ac:dyDescent="0.25">
      <c r="F90" s="308">
        <f>SUM(F85:F89)</f>
        <v>16257</v>
      </c>
      <c r="G90" s="308">
        <f>SUM(G85:G89)</f>
        <v>16142</v>
      </c>
      <c r="H90" s="207">
        <f t="shared" si="84"/>
        <v>99.292612413114355</v>
      </c>
      <c r="I90" s="308">
        <f>SUM(I85:I88)</f>
        <v>216</v>
      </c>
      <c r="J90" s="207">
        <f t="shared" si="85"/>
        <v>1.3381241481848594</v>
      </c>
      <c r="K90" s="308">
        <f t="shared" ref="K90:AA90" si="97">SUM(K85:K89)</f>
        <v>15926</v>
      </c>
      <c r="L90" s="359">
        <f t="shared" si="87"/>
        <v>98.66187585181514</v>
      </c>
      <c r="M90" s="308">
        <f>SUM(M85:M88)</f>
        <v>5</v>
      </c>
      <c r="N90" s="207">
        <f t="shared" si="88"/>
        <v>3.139520281301017E-2</v>
      </c>
      <c r="O90" s="308">
        <f>SUM(O85:O88)</f>
        <v>12143</v>
      </c>
      <c r="P90" s="205">
        <f t="shared" si="89"/>
        <v>76.246389551676501</v>
      </c>
      <c r="Q90" s="308">
        <f t="shared" si="97"/>
        <v>70</v>
      </c>
      <c r="R90" s="207">
        <f t="shared" si="90"/>
        <v>0.43953283938214238</v>
      </c>
      <c r="S90" s="308">
        <f>SUM(S85:S88)</f>
        <v>64</v>
      </c>
      <c r="T90" s="207">
        <f t="shared" si="91"/>
        <v>0.40185859600653018</v>
      </c>
      <c r="U90" s="308">
        <f t="shared" si="97"/>
        <v>2314</v>
      </c>
      <c r="V90" s="207">
        <f t="shared" si="92"/>
        <v>14.529699861861108</v>
      </c>
      <c r="W90" s="308">
        <f t="shared" si="97"/>
        <v>1237</v>
      </c>
      <c r="X90" s="207">
        <f t="shared" si="93"/>
        <v>7.7671731759387166</v>
      </c>
      <c r="Y90" s="308">
        <f t="shared" si="97"/>
        <v>8</v>
      </c>
      <c r="Z90" s="207">
        <f t="shared" si="94"/>
        <v>5.0232324500816272E-2</v>
      </c>
      <c r="AA90" s="308">
        <f t="shared" si="97"/>
        <v>85</v>
      </c>
      <c r="AB90" s="207">
        <f t="shared" si="95"/>
        <v>0.53371844782117295</v>
      </c>
      <c r="AC90" s="360">
        <f t="shared" si="96"/>
        <v>0</v>
      </c>
    </row>
    <row r="91" spans="1:30" s="202" customFormat="1" ht="16.5" thickBot="1" x14ac:dyDescent="0.3">
      <c r="E91" s="322"/>
      <c r="F91" s="323"/>
      <c r="H91" s="323"/>
      <c r="J91" s="329"/>
      <c r="K91" s="324"/>
      <c r="L91" s="329"/>
      <c r="M91" s="209"/>
      <c r="N91" s="329"/>
      <c r="O91" s="324"/>
      <c r="P91" s="215"/>
      <c r="Q91" s="325"/>
      <c r="R91" s="323"/>
      <c r="S91" s="325"/>
      <c r="T91" s="323"/>
      <c r="U91" s="325"/>
      <c r="V91" s="323"/>
      <c r="W91" s="325"/>
      <c r="X91" s="323"/>
      <c r="Y91" s="220"/>
      <c r="Z91" s="323"/>
      <c r="AB91" s="323"/>
    </row>
    <row r="92" spans="1:30" s="262" customFormat="1" ht="20.100000000000001" customHeight="1" thickTop="1" x14ac:dyDescent="0.25">
      <c r="A92" s="1356"/>
      <c r="B92" s="1348" t="s">
        <v>1</v>
      </c>
      <c r="C92" s="1346" t="s">
        <v>2</v>
      </c>
      <c r="D92" s="1346" t="s">
        <v>358</v>
      </c>
      <c r="E92" s="1346" t="s">
        <v>359</v>
      </c>
      <c r="F92" s="1357" t="s">
        <v>3</v>
      </c>
      <c r="G92" s="1359" t="s">
        <v>4</v>
      </c>
      <c r="H92" s="1361" t="s">
        <v>5</v>
      </c>
      <c r="I92" s="1363" t="s">
        <v>6</v>
      </c>
      <c r="J92" s="1361" t="s">
        <v>5</v>
      </c>
      <c r="K92" s="1357" t="s">
        <v>7</v>
      </c>
      <c r="L92" s="1365" t="s">
        <v>5</v>
      </c>
      <c r="M92" s="1336" t="s">
        <v>8</v>
      </c>
      <c r="N92" s="1337"/>
      <c r="O92" s="1337"/>
      <c r="P92" s="1337"/>
      <c r="Q92" s="1337"/>
      <c r="R92" s="1337"/>
      <c r="S92" s="1337"/>
      <c r="T92" s="1337"/>
      <c r="U92" s="1337"/>
      <c r="V92" s="1337"/>
      <c r="W92" s="1337"/>
      <c r="X92" s="1337"/>
      <c r="Y92" s="1337"/>
      <c r="Z92" s="1337"/>
      <c r="AA92" s="1337"/>
      <c r="AB92" s="1338"/>
    </row>
    <row r="93" spans="1:30" s="262" customFormat="1" ht="20.100000000000001" customHeight="1" thickBot="1" x14ac:dyDescent="0.3">
      <c r="A93" s="1356"/>
      <c r="B93" s="1349"/>
      <c r="C93" s="1347"/>
      <c r="D93" s="1347"/>
      <c r="E93" s="1347"/>
      <c r="F93" s="1358"/>
      <c r="G93" s="1360"/>
      <c r="H93" s="1362"/>
      <c r="I93" s="1364"/>
      <c r="J93" s="1362"/>
      <c r="K93" s="1358"/>
      <c r="L93" s="1366"/>
      <c r="M93" s="221" t="s">
        <v>9</v>
      </c>
      <c r="N93" s="222" t="s">
        <v>5</v>
      </c>
      <c r="O93" s="221" t="s">
        <v>10</v>
      </c>
      <c r="P93" s="222" t="s">
        <v>5</v>
      </c>
      <c r="Q93" s="221" t="s">
        <v>11</v>
      </c>
      <c r="R93" s="222" t="s">
        <v>5</v>
      </c>
      <c r="S93" s="221" t="s">
        <v>12</v>
      </c>
      <c r="T93" s="222" t="s">
        <v>5</v>
      </c>
      <c r="U93" s="221" t="s">
        <v>13</v>
      </c>
      <c r="V93" s="222" t="s">
        <v>5</v>
      </c>
      <c r="W93" s="221" t="s">
        <v>14</v>
      </c>
      <c r="X93" s="222" t="s">
        <v>5</v>
      </c>
      <c r="Y93" s="221" t="s">
        <v>15</v>
      </c>
      <c r="Z93" s="224" t="s">
        <v>5</v>
      </c>
      <c r="AA93" s="221" t="s">
        <v>16</v>
      </c>
      <c r="AB93" s="225" t="s">
        <v>5</v>
      </c>
    </row>
    <row r="94" spans="1:30" s="262" customFormat="1" ht="20.25" customHeight="1" x14ac:dyDescent="0.25">
      <c r="B94" s="361" t="s">
        <v>186</v>
      </c>
      <c r="C94" s="362" t="s">
        <v>349</v>
      </c>
      <c r="D94" s="363" t="s">
        <v>265</v>
      </c>
      <c r="E94" s="363" t="s">
        <v>413</v>
      </c>
      <c r="F94" s="226">
        <v>2299</v>
      </c>
      <c r="G94" s="267">
        <v>2267</v>
      </c>
      <c r="H94" s="364">
        <f>+G94*100/F94</f>
        <v>98.60809047411918</v>
      </c>
      <c r="I94" s="267">
        <v>21</v>
      </c>
      <c r="J94" s="364">
        <f>I94*100/G94</f>
        <v>0.92633436259373625</v>
      </c>
      <c r="K94" s="267">
        <f>+G94-I94</f>
        <v>2246</v>
      </c>
      <c r="L94" s="365">
        <f>+K94*100/G94</f>
        <v>99.073665637406265</v>
      </c>
      <c r="M94" s="270">
        <v>0</v>
      </c>
      <c r="N94" s="366">
        <f>+M94*100/K94</f>
        <v>0</v>
      </c>
      <c r="O94" s="267">
        <v>1971</v>
      </c>
      <c r="P94" s="364">
        <f>+O94*100/K94</f>
        <v>87.756010685663398</v>
      </c>
      <c r="Q94" s="270">
        <v>5</v>
      </c>
      <c r="R94" s="366">
        <f>+Q94*100/K94</f>
        <v>0.22261798753339271</v>
      </c>
      <c r="S94" s="267">
        <v>8</v>
      </c>
      <c r="T94" s="364">
        <f>+S94*100/K94</f>
        <v>0.3561887800534283</v>
      </c>
      <c r="U94" s="267">
        <v>166</v>
      </c>
      <c r="V94" s="364">
        <f>+U94*100/K94</f>
        <v>7.3909171861086378</v>
      </c>
      <c r="W94" s="267">
        <v>95</v>
      </c>
      <c r="X94" s="364">
        <f>+W94*100/K94</f>
        <v>4.2297417631344612</v>
      </c>
      <c r="Y94" s="270">
        <v>1</v>
      </c>
      <c r="Z94" s="366">
        <f>+Y94*100/K94</f>
        <v>4.4523597506678537E-2</v>
      </c>
      <c r="AA94" s="272">
        <v>0</v>
      </c>
      <c r="AB94" s="273">
        <f>+AA94*100/K94</f>
        <v>0</v>
      </c>
      <c r="AC94" s="306"/>
      <c r="AD94" s="367">
        <f>+K94-M94-O94-Q94-S94-U94-W94-Y94-AA94</f>
        <v>0</v>
      </c>
    </row>
    <row r="95" spans="1:30" s="262" customFormat="1" ht="20.25" customHeight="1" x14ac:dyDescent="0.25">
      <c r="B95" s="368"/>
      <c r="C95" s="369"/>
      <c r="D95" s="370" t="s">
        <v>414</v>
      </c>
      <c r="E95" s="370" t="s">
        <v>415</v>
      </c>
      <c r="F95" s="235">
        <v>1937</v>
      </c>
      <c r="G95" s="278">
        <v>1903</v>
      </c>
      <c r="H95" s="371">
        <f t="shared" ref="H95:H99" si="98">+G95*100/F95</f>
        <v>98.244708311822407</v>
      </c>
      <c r="I95" s="278">
        <v>30</v>
      </c>
      <c r="J95" s="371">
        <f t="shared" ref="J95:J99" si="99">I95*100/G95</f>
        <v>1.5764582238570677</v>
      </c>
      <c r="K95" s="278">
        <f t="shared" ref="K95:K97" si="100">+G95-I95</f>
        <v>1873</v>
      </c>
      <c r="L95" s="372">
        <f t="shared" ref="L95:L99" si="101">+K95*100/G95</f>
        <v>98.423541776142926</v>
      </c>
      <c r="M95" s="281">
        <v>1</v>
      </c>
      <c r="N95" s="373">
        <f t="shared" ref="N95:N99" si="102">+M95*100/K95</f>
        <v>5.3390282968499736E-2</v>
      </c>
      <c r="O95" s="278">
        <v>1298</v>
      </c>
      <c r="P95" s="371">
        <f t="shared" ref="P95:P99" si="103">+O95*100/K95</f>
        <v>69.300587293112656</v>
      </c>
      <c r="Q95" s="281">
        <v>35</v>
      </c>
      <c r="R95" s="373">
        <f t="shared" ref="R95:R99" si="104">+Q95*100/K95</f>
        <v>1.8686599038974907</v>
      </c>
      <c r="S95" s="278">
        <v>9</v>
      </c>
      <c r="T95" s="371">
        <f t="shared" ref="T95:T99" si="105">+S95*100/K95</f>
        <v>0.48051254671649762</v>
      </c>
      <c r="U95" s="278">
        <v>361</v>
      </c>
      <c r="V95" s="371">
        <f t="shared" ref="V95:V99" si="106">+U95*100/K95</f>
        <v>19.273892151628402</v>
      </c>
      <c r="W95" s="278">
        <v>156</v>
      </c>
      <c r="X95" s="371">
        <f t="shared" ref="X95:X99" si="107">+W95*100/K95</f>
        <v>8.3288841430859577</v>
      </c>
      <c r="Y95" s="281">
        <v>2</v>
      </c>
      <c r="Z95" s="373">
        <f t="shared" ref="Z95:Z99" si="108">+Y95*100/K95</f>
        <v>0.10678056593699947</v>
      </c>
      <c r="AA95" s="283">
        <v>11</v>
      </c>
      <c r="AB95" s="284">
        <f t="shared" ref="AB95:AB99" si="109">+AA95*100/K95</f>
        <v>0.58729311265349704</v>
      </c>
      <c r="AC95" s="306"/>
      <c r="AD95" s="367">
        <f t="shared" ref="AD95:AD99" si="110">+K95-M95-O95-Q95-S95-U95-W95-Y95-AA95</f>
        <v>0</v>
      </c>
    </row>
    <row r="96" spans="1:30" s="351" customFormat="1" ht="20.25" customHeight="1" x14ac:dyDescent="0.25">
      <c r="B96" s="368"/>
      <c r="C96" s="374"/>
      <c r="D96" s="375" t="s">
        <v>416</v>
      </c>
      <c r="E96" s="375" t="s">
        <v>417</v>
      </c>
      <c r="F96" s="278">
        <v>2201</v>
      </c>
      <c r="G96" s="278">
        <v>2173</v>
      </c>
      <c r="H96" s="371">
        <f t="shared" si="98"/>
        <v>98.727850976828719</v>
      </c>
      <c r="I96" s="278">
        <v>29</v>
      </c>
      <c r="J96" s="371">
        <f t="shared" si="99"/>
        <v>1.334560515416475</v>
      </c>
      <c r="K96" s="278">
        <f t="shared" si="100"/>
        <v>2144</v>
      </c>
      <c r="L96" s="372">
        <f t="shared" si="101"/>
        <v>98.66543948458353</v>
      </c>
      <c r="M96" s="278">
        <v>1</v>
      </c>
      <c r="N96" s="373">
        <f t="shared" si="102"/>
        <v>4.6641791044776122E-2</v>
      </c>
      <c r="O96" s="278">
        <v>1576</v>
      </c>
      <c r="P96" s="371">
        <f t="shared" si="103"/>
        <v>73.507462686567166</v>
      </c>
      <c r="Q96" s="278">
        <v>20</v>
      </c>
      <c r="R96" s="373">
        <f t="shared" si="104"/>
        <v>0.93283582089552242</v>
      </c>
      <c r="S96" s="278">
        <v>6</v>
      </c>
      <c r="T96" s="371">
        <f t="shared" si="105"/>
        <v>0.27985074626865669</v>
      </c>
      <c r="U96" s="278">
        <v>324</v>
      </c>
      <c r="V96" s="371">
        <f t="shared" si="106"/>
        <v>15.111940298507463</v>
      </c>
      <c r="W96" s="278">
        <v>210</v>
      </c>
      <c r="X96" s="371">
        <f t="shared" si="107"/>
        <v>9.7947761194029859</v>
      </c>
      <c r="Y96" s="278">
        <v>3</v>
      </c>
      <c r="Z96" s="373">
        <f t="shared" si="108"/>
        <v>0.13992537313432835</v>
      </c>
      <c r="AA96" s="283">
        <v>4</v>
      </c>
      <c r="AB96" s="284">
        <f t="shared" si="109"/>
        <v>0.18656716417910449</v>
      </c>
      <c r="AC96" s="306"/>
      <c r="AD96" s="367">
        <f t="shared" si="110"/>
        <v>0</v>
      </c>
    </row>
    <row r="97" spans="1:30" s="262" customFormat="1" ht="20.25" customHeight="1" thickBot="1" x14ac:dyDescent="0.3">
      <c r="B97" s="376"/>
      <c r="C97" s="377"/>
      <c r="D97" s="378" t="s">
        <v>418</v>
      </c>
      <c r="E97" s="378" t="s">
        <v>419</v>
      </c>
      <c r="F97" s="379">
        <v>2564</v>
      </c>
      <c r="G97" s="379">
        <v>2539</v>
      </c>
      <c r="H97" s="380">
        <f t="shared" si="98"/>
        <v>99.024960998439937</v>
      </c>
      <c r="I97" s="348">
        <v>25</v>
      </c>
      <c r="J97" s="380">
        <f t="shared" si="99"/>
        <v>0.98463962189838516</v>
      </c>
      <c r="K97" s="295">
        <f t="shared" si="100"/>
        <v>2514</v>
      </c>
      <c r="L97" s="381">
        <f t="shared" si="101"/>
        <v>99.015360378101619</v>
      </c>
      <c r="M97" s="316">
        <v>1</v>
      </c>
      <c r="N97" s="382">
        <f t="shared" si="102"/>
        <v>3.9777247414478918E-2</v>
      </c>
      <c r="O97" s="316">
        <v>1668</v>
      </c>
      <c r="P97" s="380">
        <f t="shared" si="103"/>
        <v>66.348448687350839</v>
      </c>
      <c r="Q97" s="348">
        <v>25</v>
      </c>
      <c r="R97" s="382">
        <f t="shared" si="104"/>
        <v>0.99443118536197295</v>
      </c>
      <c r="S97" s="348">
        <v>12</v>
      </c>
      <c r="T97" s="380">
        <f t="shared" si="105"/>
        <v>0.47732696897374699</v>
      </c>
      <c r="U97" s="348">
        <v>450</v>
      </c>
      <c r="V97" s="380">
        <f t="shared" si="106"/>
        <v>17.899761336515514</v>
      </c>
      <c r="W97" s="348">
        <v>351</v>
      </c>
      <c r="X97" s="380">
        <f t="shared" si="107"/>
        <v>13.961813842482099</v>
      </c>
      <c r="Y97" s="348">
        <v>4</v>
      </c>
      <c r="Z97" s="382">
        <f t="shared" si="108"/>
        <v>0.15910898965791567</v>
      </c>
      <c r="AA97" s="350">
        <v>3</v>
      </c>
      <c r="AB97" s="300">
        <f t="shared" si="109"/>
        <v>0.11933174224343675</v>
      </c>
      <c r="AC97" s="306"/>
      <c r="AD97" s="367">
        <f t="shared" si="110"/>
        <v>0</v>
      </c>
    </row>
    <row r="98" spans="1:30" s="301" customFormat="1" ht="15" thickTop="1" x14ac:dyDescent="0.25">
      <c r="G98" s="318"/>
      <c r="H98" s="383"/>
      <c r="J98" s="383"/>
      <c r="L98" s="384"/>
      <c r="M98" s="319"/>
      <c r="N98" s="385"/>
      <c r="O98" s="319"/>
      <c r="P98" s="386"/>
      <c r="Q98" s="319"/>
      <c r="R98" s="385"/>
      <c r="S98" s="320"/>
      <c r="T98" s="383"/>
      <c r="U98" s="320"/>
      <c r="V98" s="383"/>
      <c r="W98" s="320"/>
      <c r="X98" s="383"/>
      <c r="Y98" s="320"/>
      <c r="Z98" s="385"/>
      <c r="AA98" s="321"/>
      <c r="AB98" s="311"/>
      <c r="AD98" s="387">
        <f t="shared" si="110"/>
        <v>0</v>
      </c>
    </row>
    <row r="99" spans="1:30" s="301" customFormat="1" ht="14.25" x14ac:dyDescent="0.25">
      <c r="F99" s="308">
        <f>SUM(F94:F98)</f>
        <v>9001</v>
      </c>
      <c r="G99" s="308">
        <f>SUM(G94:G98)</f>
        <v>8882</v>
      </c>
      <c r="H99" s="383">
        <f t="shared" si="98"/>
        <v>98.67792467503611</v>
      </c>
      <c r="I99" s="308">
        <f t="shared" ref="I99:AA99" si="111">SUM(I94:I98)</f>
        <v>105</v>
      </c>
      <c r="J99" s="383">
        <f t="shared" si="99"/>
        <v>1.1821661787885611</v>
      </c>
      <c r="K99" s="308">
        <f>SUM(K94:K97)</f>
        <v>8777</v>
      </c>
      <c r="L99" s="384">
        <f t="shared" si="101"/>
        <v>98.817833821211437</v>
      </c>
      <c r="M99" s="308">
        <f>SUM(M94:M97)</f>
        <v>3</v>
      </c>
      <c r="N99" s="385">
        <f t="shared" si="102"/>
        <v>3.4180243819072573E-2</v>
      </c>
      <c r="O99" s="308">
        <f>SUM(O94:O97)</f>
        <v>6513</v>
      </c>
      <c r="P99" s="386">
        <f t="shared" si="103"/>
        <v>74.205309331206564</v>
      </c>
      <c r="Q99" s="308">
        <f t="shared" si="111"/>
        <v>85</v>
      </c>
      <c r="R99" s="385">
        <f t="shared" si="104"/>
        <v>0.96844024154038966</v>
      </c>
      <c r="S99" s="308">
        <f t="shared" si="111"/>
        <v>35</v>
      </c>
      <c r="T99" s="383">
        <f t="shared" si="105"/>
        <v>0.39876951122251336</v>
      </c>
      <c r="U99" s="308">
        <f t="shared" si="111"/>
        <v>1301</v>
      </c>
      <c r="V99" s="383">
        <f t="shared" si="106"/>
        <v>14.822832402871141</v>
      </c>
      <c r="W99" s="308">
        <f t="shared" si="111"/>
        <v>812</v>
      </c>
      <c r="X99" s="383">
        <f t="shared" si="107"/>
        <v>9.2514526603623111</v>
      </c>
      <c r="Y99" s="308">
        <f t="shared" si="111"/>
        <v>10</v>
      </c>
      <c r="Z99" s="385">
        <f t="shared" si="108"/>
        <v>0.11393414606357526</v>
      </c>
      <c r="AA99" s="308">
        <f t="shared" si="111"/>
        <v>18</v>
      </c>
      <c r="AB99" s="311">
        <f t="shared" si="109"/>
        <v>0.20508146291443546</v>
      </c>
      <c r="AD99" s="387">
        <f t="shared" si="110"/>
        <v>0</v>
      </c>
    </row>
    <row r="100" spans="1:30" s="202" customFormat="1" ht="16.5" thickBot="1" x14ac:dyDescent="0.3">
      <c r="E100" s="322"/>
      <c r="F100" s="323"/>
      <c r="H100" s="323"/>
      <c r="J100" s="329"/>
      <c r="K100" s="324"/>
      <c r="L100" s="329"/>
      <c r="M100" s="209"/>
      <c r="N100" s="329"/>
      <c r="O100" s="324"/>
      <c r="P100" s="215"/>
      <c r="Q100" s="325"/>
      <c r="R100" s="323"/>
      <c r="S100" s="325"/>
      <c r="T100" s="323"/>
      <c r="U100" s="325"/>
      <c r="V100" s="323"/>
      <c r="W100" s="325"/>
      <c r="X100" s="323"/>
      <c r="Y100" s="220"/>
      <c r="Z100" s="323"/>
      <c r="AB100" s="323"/>
    </row>
    <row r="101" spans="1:30" s="262" customFormat="1" ht="20.100000000000001" customHeight="1" thickTop="1" x14ac:dyDescent="0.25">
      <c r="A101" s="1356"/>
      <c r="B101" s="1348" t="s">
        <v>1</v>
      </c>
      <c r="C101" s="1346" t="s">
        <v>2</v>
      </c>
      <c r="D101" s="1346" t="s">
        <v>358</v>
      </c>
      <c r="E101" s="1346" t="s">
        <v>359</v>
      </c>
      <c r="F101" s="1357" t="s">
        <v>3</v>
      </c>
      <c r="G101" s="1359" t="s">
        <v>4</v>
      </c>
      <c r="H101" s="1361" t="s">
        <v>5</v>
      </c>
      <c r="I101" s="1363" t="s">
        <v>6</v>
      </c>
      <c r="J101" s="1361" t="s">
        <v>5</v>
      </c>
      <c r="K101" s="1357" t="s">
        <v>7</v>
      </c>
      <c r="L101" s="1365" t="s">
        <v>5</v>
      </c>
      <c r="M101" s="1336" t="s">
        <v>8</v>
      </c>
      <c r="N101" s="1337"/>
      <c r="O101" s="1337"/>
      <c r="P101" s="1337"/>
      <c r="Q101" s="1337"/>
      <c r="R101" s="1337"/>
      <c r="S101" s="1337"/>
      <c r="T101" s="1337"/>
      <c r="U101" s="1337"/>
      <c r="V101" s="1337"/>
      <c r="W101" s="1337"/>
      <c r="X101" s="1337"/>
      <c r="Y101" s="1337"/>
      <c r="Z101" s="1337"/>
      <c r="AA101" s="1337"/>
      <c r="AB101" s="1338"/>
    </row>
    <row r="102" spans="1:30" s="262" customFormat="1" ht="20.100000000000001" customHeight="1" thickBot="1" x14ac:dyDescent="0.3">
      <c r="A102" s="1356"/>
      <c r="B102" s="1349"/>
      <c r="C102" s="1347"/>
      <c r="D102" s="1347"/>
      <c r="E102" s="1347"/>
      <c r="F102" s="1358"/>
      <c r="G102" s="1360"/>
      <c r="H102" s="1362"/>
      <c r="I102" s="1364"/>
      <c r="J102" s="1362"/>
      <c r="K102" s="1358"/>
      <c r="L102" s="1366"/>
      <c r="M102" s="221" t="s">
        <v>9</v>
      </c>
      <c r="N102" s="222" t="s">
        <v>5</v>
      </c>
      <c r="O102" s="221" t="s">
        <v>10</v>
      </c>
      <c r="P102" s="222" t="s">
        <v>5</v>
      </c>
      <c r="Q102" s="221" t="s">
        <v>11</v>
      </c>
      <c r="R102" s="222" t="s">
        <v>5</v>
      </c>
      <c r="S102" s="221" t="s">
        <v>12</v>
      </c>
      <c r="T102" s="222" t="s">
        <v>5</v>
      </c>
      <c r="U102" s="221" t="s">
        <v>13</v>
      </c>
      <c r="V102" s="222" t="s">
        <v>5</v>
      </c>
      <c r="W102" s="221" t="s">
        <v>14</v>
      </c>
      <c r="X102" s="222" t="s">
        <v>5</v>
      </c>
      <c r="Y102" s="221" t="s">
        <v>15</v>
      </c>
      <c r="Z102" s="224" t="s">
        <v>5</v>
      </c>
      <c r="AA102" s="221" t="s">
        <v>16</v>
      </c>
      <c r="AB102" s="225" t="s">
        <v>5</v>
      </c>
    </row>
    <row r="103" spans="1:30" s="313" customFormat="1" ht="20.25" customHeight="1" x14ac:dyDescent="0.25">
      <c r="B103" s="264" t="s">
        <v>186</v>
      </c>
      <c r="C103" s="330" t="s">
        <v>350</v>
      </c>
      <c r="D103" s="331" t="s">
        <v>420</v>
      </c>
      <c r="E103" s="331" t="s">
        <v>421</v>
      </c>
      <c r="F103" s="227">
        <v>3050</v>
      </c>
      <c r="G103" s="267">
        <v>2992</v>
      </c>
      <c r="H103" s="268">
        <f>+G103*100/F103</f>
        <v>98.098360655737707</v>
      </c>
      <c r="I103" s="267">
        <v>31</v>
      </c>
      <c r="J103" s="268">
        <f>+I103*100/G103</f>
        <v>1.036096256684492</v>
      </c>
      <c r="K103" s="267">
        <f>+G103-I103</f>
        <v>2961</v>
      </c>
      <c r="L103" s="269">
        <f>+K103*100/G103</f>
        <v>98.963903743315512</v>
      </c>
      <c r="M103" s="267">
        <v>1</v>
      </c>
      <c r="N103" s="268">
        <f>+M103*100/K103</f>
        <v>3.3772374197906116E-2</v>
      </c>
      <c r="O103" s="267">
        <v>2126</v>
      </c>
      <c r="P103" s="268">
        <f>+O103*100/K103</f>
        <v>71.800067544748401</v>
      </c>
      <c r="Q103" s="267">
        <v>4</v>
      </c>
      <c r="R103" s="268">
        <f>+Q103*100/K103</f>
        <v>0.13508949679162446</v>
      </c>
      <c r="S103" s="267">
        <v>0</v>
      </c>
      <c r="T103" s="268">
        <f>+S103*100/K103</f>
        <v>0</v>
      </c>
      <c r="U103" s="267">
        <v>439</v>
      </c>
      <c r="V103" s="268">
        <f>+U103*100/K103</f>
        <v>14.826072272880783</v>
      </c>
      <c r="W103" s="267">
        <v>389</v>
      </c>
      <c r="X103" s="268">
        <f>+W103*100/K103</f>
        <v>13.137453562985478</v>
      </c>
      <c r="Y103" s="267">
        <v>1</v>
      </c>
      <c r="Z103" s="268">
        <f>+Y103*100/K103</f>
        <v>3.3772374197906116E-2</v>
      </c>
      <c r="AA103" s="272">
        <v>1</v>
      </c>
      <c r="AB103" s="332">
        <f>+AA103*100/K103</f>
        <v>3.3772374197906116E-2</v>
      </c>
      <c r="AC103" s="313">
        <f>+K103-M103-O103-Q103-S103-U103-W103-Y103-AA103</f>
        <v>0</v>
      </c>
    </row>
    <row r="104" spans="1:30" s="313" customFormat="1" ht="20.25" customHeight="1" x14ac:dyDescent="0.25">
      <c r="B104" s="275"/>
      <c r="C104" s="287"/>
      <c r="D104" s="288" t="s">
        <v>350</v>
      </c>
      <c r="E104" s="288" t="s">
        <v>422</v>
      </c>
      <c r="F104" s="236">
        <v>2773</v>
      </c>
      <c r="G104" s="278">
        <v>2751</v>
      </c>
      <c r="H104" s="279">
        <f t="shared" ref="H104:H109" si="112">+G104*100/F104</f>
        <v>99.206635412910202</v>
      </c>
      <c r="I104" s="278">
        <v>34</v>
      </c>
      <c r="J104" s="279">
        <f t="shared" ref="J104:J109" si="113">+I104*100/G104</f>
        <v>1.2359142130134497</v>
      </c>
      <c r="K104" s="278">
        <f t="shared" ref="K104:K107" si="114">+G104-I104</f>
        <v>2717</v>
      </c>
      <c r="L104" s="280">
        <f t="shared" ref="L104:L109" si="115">+K104*100/G104</f>
        <v>98.764085786986556</v>
      </c>
      <c r="M104" s="278">
        <v>0</v>
      </c>
      <c r="N104" s="279">
        <f t="shared" ref="N104:N109" si="116">+M104*100/K104</f>
        <v>0</v>
      </c>
      <c r="O104" s="278">
        <v>2056</v>
      </c>
      <c r="P104" s="279">
        <f t="shared" ref="P104:P109" si="117">+O104*100/K104</f>
        <v>75.671696724328299</v>
      </c>
      <c r="Q104" s="278">
        <v>5</v>
      </c>
      <c r="R104" s="279">
        <f t="shared" ref="R104:R109" si="118">+Q104*100/K104</f>
        <v>0.18402649981597349</v>
      </c>
      <c r="S104" s="278">
        <v>0</v>
      </c>
      <c r="T104" s="279">
        <f t="shared" ref="T104:T109" si="119">+S104*100/K104</f>
        <v>0</v>
      </c>
      <c r="U104" s="278">
        <v>253</v>
      </c>
      <c r="V104" s="279">
        <f t="shared" ref="V104:V109" si="120">+U104*100/K104</f>
        <v>9.3117408906882595</v>
      </c>
      <c r="W104" s="278">
        <v>398</v>
      </c>
      <c r="X104" s="279">
        <f t="shared" ref="X104:X109" si="121">+W104*100/K104</f>
        <v>14.64850938535149</v>
      </c>
      <c r="Y104" s="278">
        <v>3</v>
      </c>
      <c r="Z104" s="279">
        <f t="shared" ref="Z104:Z109" si="122">+Y104*100/K104</f>
        <v>0.1104158998895841</v>
      </c>
      <c r="AA104" s="283">
        <v>2</v>
      </c>
      <c r="AB104" s="333">
        <f t="shared" ref="AB104:AB109" si="123">+AA104*100/K104</f>
        <v>7.3610599926389395E-2</v>
      </c>
      <c r="AC104" s="313">
        <f t="shared" ref="AC104:AC109" si="124">+K104-M104-O104-Q104-S104-U104-W104-Y104-AA104</f>
        <v>0</v>
      </c>
    </row>
    <row r="105" spans="1:30" s="313" customFormat="1" ht="20.25" customHeight="1" x14ac:dyDescent="0.25">
      <c r="B105" s="275"/>
      <c r="C105" s="287"/>
      <c r="D105" s="288" t="s">
        <v>141</v>
      </c>
      <c r="E105" s="288" t="s">
        <v>423</v>
      </c>
      <c r="F105" s="278">
        <v>4017</v>
      </c>
      <c r="G105" s="278">
        <v>3957</v>
      </c>
      <c r="H105" s="279">
        <f t="shared" si="112"/>
        <v>98.506348020911133</v>
      </c>
      <c r="I105" s="278">
        <v>32</v>
      </c>
      <c r="J105" s="279">
        <f t="shared" si="113"/>
        <v>0.80869345463735154</v>
      </c>
      <c r="K105" s="278">
        <f t="shared" si="114"/>
        <v>3925</v>
      </c>
      <c r="L105" s="280">
        <f t="shared" si="115"/>
        <v>99.19130654536265</v>
      </c>
      <c r="M105" s="278">
        <v>0</v>
      </c>
      <c r="N105" s="279">
        <f t="shared" si="116"/>
        <v>0</v>
      </c>
      <c r="O105" s="278">
        <v>3076</v>
      </c>
      <c r="P105" s="279">
        <f t="shared" si="117"/>
        <v>78.369426751592357</v>
      </c>
      <c r="Q105" s="278">
        <v>0</v>
      </c>
      <c r="R105" s="279">
        <f t="shared" si="118"/>
        <v>0</v>
      </c>
      <c r="S105" s="278">
        <v>0</v>
      </c>
      <c r="T105" s="279">
        <f t="shared" si="119"/>
        <v>0</v>
      </c>
      <c r="U105" s="278">
        <v>470</v>
      </c>
      <c r="V105" s="279">
        <f t="shared" si="120"/>
        <v>11.97452229299363</v>
      </c>
      <c r="W105" s="278">
        <v>379</v>
      </c>
      <c r="X105" s="279">
        <f t="shared" si="121"/>
        <v>9.6560509554140133</v>
      </c>
      <c r="Y105" s="278">
        <v>0</v>
      </c>
      <c r="Z105" s="279">
        <f t="shared" si="122"/>
        <v>0</v>
      </c>
      <c r="AA105" s="283">
        <v>0</v>
      </c>
      <c r="AB105" s="333">
        <f t="shared" si="123"/>
        <v>0</v>
      </c>
      <c r="AC105" s="313">
        <f t="shared" si="124"/>
        <v>0</v>
      </c>
    </row>
    <row r="106" spans="1:30" s="313" customFormat="1" ht="20.25" customHeight="1" x14ac:dyDescent="0.25">
      <c r="B106" s="286"/>
      <c r="C106" s="287"/>
      <c r="D106" s="288" t="s">
        <v>424</v>
      </c>
      <c r="E106" s="288" t="s">
        <v>425</v>
      </c>
      <c r="F106" s="236">
        <v>2806</v>
      </c>
      <c r="G106" s="236">
        <v>2678</v>
      </c>
      <c r="H106" s="279">
        <f t="shared" si="112"/>
        <v>95.438346400570211</v>
      </c>
      <c r="I106" s="278">
        <v>49</v>
      </c>
      <c r="J106" s="279">
        <f t="shared" si="113"/>
        <v>1.8297236743838685</v>
      </c>
      <c r="K106" s="278">
        <f t="shared" si="114"/>
        <v>2629</v>
      </c>
      <c r="L106" s="280">
        <f t="shared" si="115"/>
        <v>98.170276325616129</v>
      </c>
      <c r="M106" s="314">
        <v>0</v>
      </c>
      <c r="N106" s="279">
        <f t="shared" si="116"/>
        <v>0</v>
      </c>
      <c r="O106" s="314">
        <v>1999</v>
      </c>
      <c r="P106" s="279">
        <f t="shared" si="117"/>
        <v>76.03651578546976</v>
      </c>
      <c r="Q106" s="278">
        <v>0</v>
      </c>
      <c r="R106" s="279">
        <f t="shared" si="118"/>
        <v>0</v>
      </c>
      <c r="S106" s="278">
        <v>0</v>
      </c>
      <c r="T106" s="279">
        <f t="shared" si="119"/>
        <v>0</v>
      </c>
      <c r="U106" s="278">
        <v>261</v>
      </c>
      <c r="V106" s="279">
        <f t="shared" si="120"/>
        <v>9.9277291745911</v>
      </c>
      <c r="W106" s="278">
        <v>369</v>
      </c>
      <c r="X106" s="279">
        <f t="shared" si="121"/>
        <v>14.03575503993914</v>
      </c>
      <c r="Y106" s="278">
        <v>0</v>
      </c>
      <c r="Z106" s="279">
        <f t="shared" si="122"/>
        <v>0</v>
      </c>
      <c r="AA106" s="283">
        <v>0</v>
      </c>
      <c r="AB106" s="333">
        <f t="shared" si="123"/>
        <v>0</v>
      </c>
      <c r="AC106" s="313">
        <f t="shared" si="124"/>
        <v>0</v>
      </c>
    </row>
    <row r="107" spans="1:30" s="313" customFormat="1" ht="20.25" customHeight="1" thickBot="1" x14ac:dyDescent="0.3">
      <c r="B107" s="315"/>
      <c r="C107" s="291"/>
      <c r="D107" s="292" t="s">
        <v>426</v>
      </c>
      <c r="E107" s="292" t="s">
        <v>417</v>
      </c>
      <c r="F107" s="295">
        <v>4061</v>
      </c>
      <c r="G107" s="295">
        <v>4041</v>
      </c>
      <c r="H107" s="294">
        <f t="shared" si="112"/>
        <v>99.507510465402603</v>
      </c>
      <c r="I107" s="295">
        <v>30</v>
      </c>
      <c r="J107" s="294">
        <f t="shared" si="113"/>
        <v>0.74239049740163321</v>
      </c>
      <c r="K107" s="295">
        <f t="shared" si="114"/>
        <v>4011</v>
      </c>
      <c r="L107" s="296">
        <f t="shared" si="115"/>
        <v>99.25760950259837</v>
      </c>
      <c r="M107" s="316">
        <v>0</v>
      </c>
      <c r="N107" s="294">
        <f t="shared" si="116"/>
        <v>0</v>
      </c>
      <c r="O107" s="316">
        <v>2921</v>
      </c>
      <c r="P107" s="294">
        <f t="shared" si="117"/>
        <v>72.824731987035648</v>
      </c>
      <c r="Q107" s="316">
        <v>2</v>
      </c>
      <c r="R107" s="294">
        <f t="shared" si="118"/>
        <v>4.9862877088007976E-2</v>
      </c>
      <c r="S107" s="295">
        <v>44</v>
      </c>
      <c r="T107" s="294">
        <f t="shared" si="119"/>
        <v>1.0969832959361756</v>
      </c>
      <c r="U107" s="295">
        <v>360</v>
      </c>
      <c r="V107" s="294">
        <f t="shared" si="120"/>
        <v>8.9753178758414354</v>
      </c>
      <c r="W107" s="295">
        <v>680</v>
      </c>
      <c r="X107" s="294">
        <f t="shared" si="121"/>
        <v>16.953378209922711</v>
      </c>
      <c r="Y107" s="295">
        <v>4</v>
      </c>
      <c r="Z107" s="294">
        <f t="shared" si="122"/>
        <v>9.9725754176015952E-2</v>
      </c>
      <c r="AA107" s="317">
        <v>0</v>
      </c>
      <c r="AB107" s="334">
        <f t="shared" si="123"/>
        <v>0</v>
      </c>
      <c r="AC107" s="313">
        <f t="shared" si="124"/>
        <v>0</v>
      </c>
    </row>
    <row r="108" spans="1:30" s="301" customFormat="1" ht="15" thickTop="1" x14ac:dyDescent="0.25">
      <c r="G108" s="318"/>
      <c r="H108" s="309"/>
      <c r="J108" s="309"/>
      <c r="L108" s="310"/>
      <c r="M108" s="319"/>
      <c r="N108" s="309"/>
      <c r="O108" s="319"/>
      <c r="P108" s="302"/>
      <c r="Q108" s="319"/>
      <c r="R108" s="309"/>
      <c r="S108" s="320"/>
      <c r="T108" s="309"/>
      <c r="U108" s="320"/>
      <c r="V108" s="309"/>
      <c r="W108" s="320"/>
      <c r="X108" s="309"/>
      <c r="Y108" s="320"/>
      <c r="Z108" s="309"/>
      <c r="AA108" s="321"/>
      <c r="AB108" s="309"/>
      <c r="AC108" s="335">
        <f t="shared" si="124"/>
        <v>0</v>
      </c>
    </row>
    <row r="109" spans="1:30" s="301" customFormat="1" ht="14.25" x14ac:dyDescent="0.25">
      <c r="F109" s="308">
        <f>SUM(F103:F108)</f>
        <v>16707</v>
      </c>
      <c r="G109" s="308">
        <f>SUM(G103:G108)</f>
        <v>16419</v>
      </c>
      <c r="H109" s="309">
        <f t="shared" si="112"/>
        <v>98.276171664571734</v>
      </c>
      <c r="I109" s="308">
        <f t="shared" ref="I109:AA109" si="125">SUM(I103:I108)</f>
        <v>176</v>
      </c>
      <c r="J109" s="309">
        <f t="shared" si="113"/>
        <v>1.0719288629027346</v>
      </c>
      <c r="K109" s="308">
        <f>SUM(K103:K107)</f>
        <v>16243</v>
      </c>
      <c r="L109" s="310">
        <f t="shared" si="115"/>
        <v>98.928071137097263</v>
      </c>
      <c r="M109" s="308">
        <f t="shared" si="125"/>
        <v>1</v>
      </c>
      <c r="N109" s="309">
        <f t="shared" si="116"/>
        <v>6.1564981838330354E-3</v>
      </c>
      <c r="O109" s="308">
        <f>SUM(O103:O107)</f>
        <v>12178</v>
      </c>
      <c r="P109" s="302">
        <f t="shared" si="117"/>
        <v>74.973834882718705</v>
      </c>
      <c r="Q109" s="308">
        <f t="shared" si="125"/>
        <v>11</v>
      </c>
      <c r="R109" s="309">
        <f t="shared" si="118"/>
        <v>6.7721480022163397E-2</v>
      </c>
      <c r="S109" s="308">
        <f t="shared" si="125"/>
        <v>44</v>
      </c>
      <c r="T109" s="309">
        <f t="shared" si="119"/>
        <v>0.27088592008865359</v>
      </c>
      <c r="U109" s="308">
        <f t="shared" si="125"/>
        <v>1783</v>
      </c>
      <c r="V109" s="309">
        <f t="shared" si="120"/>
        <v>10.977036261774304</v>
      </c>
      <c r="W109" s="308">
        <f t="shared" si="125"/>
        <v>2215</v>
      </c>
      <c r="X109" s="309">
        <f t="shared" si="121"/>
        <v>13.636643477190175</v>
      </c>
      <c r="Y109" s="308">
        <f t="shared" si="125"/>
        <v>8</v>
      </c>
      <c r="Z109" s="309">
        <f t="shared" si="122"/>
        <v>4.9251985470664283E-2</v>
      </c>
      <c r="AA109" s="308">
        <f t="shared" si="125"/>
        <v>3</v>
      </c>
      <c r="AB109" s="309">
        <f t="shared" si="123"/>
        <v>1.8469494551499106E-2</v>
      </c>
      <c r="AC109" s="335">
        <f t="shared" si="124"/>
        <v>0</v>
      </c>
    </row>
    <row r="110" spans="1:30" s="202" customFormat="1" ht="16.5" thickBot="1" x14ac:dyDescent="0.3">
      <c r="E110" s="322"/>
      <c r="F110" s="323"/>
      <c r="H110" s="323"/>
      <c r="J110" s="329"/>
      <c r="K110" s="324"/>
      <c r="L110" s="329"/>
      <c r="M110" s="209"/>
      <c r="N110" s="329"/>
      <c r="O110" s="324"/>
      <c r="P110" s="215"/>
      <c r="Q110" s="325"/>
      <c r="R110" s="323"/>
      <c r="S110" s="325"/>
      <c r="T110" s="323"/>
      <c r="U110" s="325"/>
      <c r="V110" s="323"/>
      <c r="W110" s="325"/>
      <c r="X110" s="323"/>
      <c r="Y110" s="220"/>
      <c r="Z110" s="323"/>
      <c r="AB110" s="323"/>
    </row>
    <row r="111" spans="1:30" s="262" customFormat="1" ht="20.100000000000001" customHeight="1" thickTop="1" x14ac:dyDescent="0.25">
      <c r="A111" s="1356"/>
      <c r="B111" s="1348" t="s">
        <v>1</v>
      </c>
      <c r="C111" s="1346" t="s">
        <v>2</v>
      </c>
      <c r="D111" s="1346" t="s">
        <v>358</v>
      </c>
      <c r="E111" s="1346" t="s">
        <v>359</v>
      </c>
      <c r="F111" s="1357" t="s">
        <v>3</v>
      </c>
      <c r="G111" s="1359" t="s">
        <v>4</v>
      </c>
      <c r="H111" s="1361" t="s">
        <v>5</v>
      </c>
      <c r="I111" s="1363" t="s">
        <v>6</v>
      </c>
      <c r="J111" s="1361" t="s">
        <v>5</v>
      </c>
      <c r="K111" s="1357" t="s">
        <v>7</v>
      </c>
      <c r="L111" s="1365" t="s">
        <v>5</v>
      </c>
      <c r="M111" s="1336" t="s">
        <v>8</v>
      </c>
      <c r="N111" s="1337"/>
      <c r="O111" s="1337"/>
      <c r="P111" s="1337"/>
      <c r="Q111" s="1337"/>
      <c r="R111" s="1337"/>
      <c r="S111" s="1337"/>
      <c r="T111" s="1337"/>
      <c r="U111" s="1337"/>
      <c r="V111" s="1337"/>
      <c r="W111" s="1337"/>
      <c r="X111" s="1337"/>
      <c r="Y111" s="1337"/>
      <c r="Z111" s="1337"/>
      <c r="AA111" s="1337"/>
      <c r="AB111" s="1338"/>
    </row>
    <row r="112" spans="1:30" s="262" customFormat="1" ht="20.100000000000001" customHeight="1" thickBot="1" x14ac:dyDescent="0.3">
      <c r="A112" s="1356"/>
      <c r="B112" s="1349"/>
      <c r="C112" s="1347"/>
      <c r="D112" s="1347"/>
      <c r="E112" s="1347"/>
      <c r="F112" s="1358"/>
      <c r="G112" s="1360"/>
      <c r="H112" s="1362"/>
      <c r="I112" s="1364"/>
      <c r="J112" s="1362"/>
      <c r="K112" s="1358"/>
      <c r="L112" s="1366"/>
      <c r="M112" s="221" t="s">
        <v>9</v>
      </c>
      <c r="N112" s="222" t="s">
        <v>5</v>
      </c>
      <c r="O112" s="221" t="s">
        <v>10</v>
      </c>
      <c r="P112" s="222" t="s">
        <v>5</v>
      </c>
      <c r="Q112" s="221" t="s">
        <v>11</v>
      </c>
      <c r="R112" s="222" t="s">
        <v>5</v>
      </c>
      <c r="S112" s="221" t="s">
        <v>12</v>
      </c>
      <c r="T112" s="222" t="s">
        <v>5</v>
      </c>
      <c r="U112" s="221" t="s">
        <v>13</v>
      </c>
      <c r="V112" s="222" t="s">
        <v>5</v>
      </c>
      <c r="W112" s="221" t="s">
        <v>14</v>
      </c>
      <c r="X112" s="222" t="s">
        <v>5</v>
      </c>
      <c r="Y112" s="221" t="s">
        <v>15</v>
      </c>
      <c r="Z112" s="224" t="s">
        <v>5</v>
      </c>
      <c r="AA112" s="221" t="s">
        <v>16</v>
      </c>
      <c r="AB112" s="225" t="s">
        <v>5</v>
      </c>
    </row>
    <row r="113" spans="1:30" s="262" customFormat="1" ht="20.25" customHeight="1" x14ac:dyDescent="0.25">
      <c r="B113" s="388" t="s">
        <v>186</v>
      </c>
      <c r="C113" s="362" t="s">
        <v>351</v>
      </c>
      <c r="D113" s="363" t="s">
        <v>427</v>
      </c>
      <c r="E113" s="363" t="s">
        <v>428</v>
      </c>
      <c r="F113" s="389">
        <v>2341</v>
      </c>
      <c r="G113" s="267">
        <v>2328</v>
      </c>
      <c r="H113" s="268">
        <f>+G113*100/F113</f>
        <v>99.444681759931655</v>
      </c>
      <c r="I113" s="390">
        <v>32</v>
      </c>
      <c r="J113" s="268">
        <f>+I113*100/G113</f>
        <v>1.3745704467353952</v>
      </c>
      <c r="K113" s="390">
        <f>+G113-I113</f>
        <v>2296</v>
      </c>
      <c r="L113" s="269">
        <f>+K113*100/G113</f>
        <v>98.62542955326461</v>
      </c>
      <c r="M113" s="270">
        <v>1</v>
      </c>
      <c r="N113" s="271">
        <f>+M113*100/K113</f>
        <v>4.3554006968641118E-2</v>
      </c>
      <c r="O113" s="390">
        <v>1648</v>
      </c>
      <c r="P113" s="268">
        <f>+O113*100/K113</f>
        <v>71.777003484320559</v>
      </c>
      <c r="Q113" s="270">
        <v>51</v>
      </c>
      <c r="R113" s="271">
        <f>+Q113*100/K113</f>
        <v>2.2212543554006969</v>
      </c>
      <c r="S113" s="390">
        <v>5</v>
      </c>
      <c r="T113" s="268">
        <f>+S113*100/K113</f>
        <v>0.21777003484320556</v>
      </c>
      <c r="U113" s="390">
        <v>208</v>
      </c>
      <c r="V113" s="268">
        <f>+U113*100/K113</f>
        <v>9.0592334494773521</v>
      </c>
      <c r="W113" s="390">
        <v>379</v>
      </c>
      <c r="X113" s="268">
        <f>+W113*100/K113</f>
        <v>16.506968641114984</v>
      </c>
      <c r="Y113" s="270">
        <v>1</v>
      </c>
      <c r="Z113" s="271">
        <f>+Y113*100/K113</f>
        <v>4.3554006968641118E-2</v>
      </c>
      <c r="AA113" s="391">
        <v>3</v>
      </c>
      <c r="AB113" s="273">
        <f>+AA113*100/K113</f>
        <v>0.13066202090592335</v>
      </c>
      <c r="AC113" s="306">
        <f>+K113-M113-O113-Q113-S113-U113-W113-Y113-AA113</f>
        <v>0</v>
      </c>
      <c r="AD113" s="367"/>
    </row>
    <row r="114" spans="1:30" s="262" customFormat="1" ht="20.25" customHeight="1" x14ac:dyDescent="0.25">
      <c r="B114" s="368"/>
      <c r="C114" s="369"/>
      <c r="D114" s="370" t="s">
        <v>429</v>
      </c>
      <c r="E114" s="370" t="s">
        <v>430</v>
      </c>
      <c r="F114" s="392">
        <v>1601</v>
      </c>
      <c r="G114" s="278">
        <v>1582</v>
      </c>
      <c r="H114" s="279">
        <f t="shared" ref="H114:H118" si="126">+G114*100/F114</f>
        <v>98.813241723922545</v>
      </c>
      <c r="I114" s="393">
        <v>29</v>
      </c>
      <c r="J114" s="279">
        <f t="shared" ref="J114:J118" si="127">+I114*100/G114</f>
        <v>1.8331226295828065</v>
      </c>
      <c r="K114" s="393">
        <f t="shared" ref="K114:K116" si="128">+G114-I114</f>
        <v>1553</v>
      </c>
      <c r="L114" s="280">
        <f t="shared" ref="L114:L118" si="129">+K114*100/G114</f>
        <v>98.166877370417197</v>
      </c>
      <c r="M114" s="281">
        <v>2</v>
      </c>
      <c r="N114" s="282">
        <f t="shared" ref="N114:N118" si="130">+M114*100/K114</f>
        <v>0.12878300064391501</v>
      </c>
      <c r="O114" s="393">
        <v>1110</v>
      </c>
      <c r="P114" s="279">
        <f t="shared" ref="P114:P118" si="131">+O114*100/K114</f>
        <v>71.474565357372825</v>
      </c>
      <c r="Q114" s="281">
        <v>49</v>
      </c>
      <c r="R114" s="282">
        <f t="shared" ref="R114:R118" si="132">+Q114*100/K114</f>
        <v>3.1551835157759176</v>
      </c>
      <c r="S114" s="393">
        <v>14</v>
      </c>
      <c r="T114" s="279">
        <f t="shared" ref="T114:T118" si="133">+S114*100/K114</f>
        <v>0.90148100450740498</v>
      </c>
      <c r="U114" s="393">
        <v>159</v>
      </c>
      <c r="V114" s="279">
        <f t="shared" ref="V114:V118" si="134">+U114*100/K114</f>
        <v>10.238248551191242</v>
      </c>
      <c r="W114" s="393">
        <v>213</v>
      </c>
      <c r="X114" s="279">
        <f t="shared" ref="X114:X118" si="135">+W114*100/K114</f>
        <v>13.715389568576947</v>
      </c>
      <c r="Y114" s="281">
        <v>3</v>
      </c>
      <c r="Z114" s="282">
        <f t="shared" ref="Z114:Z118" si="136">+Y114*100/K114</f>
        <v>0.19317450096587249</v>
      </c>
      <c r="AA114" s="394">
        <v>3</v>
      </c>
      <c r="AB114" s="284">
        <f t="shared" ref="AB114:AB118" si="137">+AA114*100/K114</f>
        <v>0.19317450096587249</v>
      </c>
      <c r="AC114" s="306">
        <f t="shared" ref="AC114:AC118" si="138">+K114-M114-O114-Q114-S114-U114-W114-Y114-AA114</f>
        <v>0</v>
      </c>
      <c r="AD114" s="306"/>
    </row>
    <row r="115" spans="1:30" s="395" customFormat="1" ht="20.25" customHeight="1" x14ac:dyDescent="0.25">
      <c r="B115" s="396"/>
      <c r="C115" s="369"/>
      <c r="D115" s="370" t="s">
        <v>429</v>
      </c>
      <c r="E115" s="370" t="s">
        <v>431</v>
      </c>
      <c r="F115" s="393">
        <v>1037</v>
      </c>
      <c r="G115" s="278">
        <v>999</v>
      </c>
      <c r="H115" s="279">
        <f t="shared" si="126"/>
        <v>96.335583413693342</v>
      </c>
      <c r="I115" s="397">
        <v>28</v>
      </c>
      <c r="J115" s="279">
        <f t="shared" si="127"/>
        <v>2.8028028028028027</v>
      </c>
      <c r="K115" s="393">
        <f t="shared" si="128"/>
        <v>971</v>
      </c>
      <c r="L115" s="280">
        <f t="shared" si="129"/>
        <v>97.197197197197198</v>
      </c>
      <c r="M115" s="339">
        <v>1</v>
      </c>
      <c r="N115" s="282">
        <f t="shared" si="130"/>
        <v>0.10298661174047374</v>
      </c>
      <c r="O115" s="397">
        <v>525</v>
      </c>
      <c r="P115" s="279">
        <f t="shared" si="131"/>
        <v>54.067971163748716</v>
      </c>
      <c r="Q115" s="339">
        <v>38</v>
      </c>
      <c r="R115" s="282">
        <f t="shared" si="132"/>
        <v>3.913491246138002</v>
      </c>
      <c r="S115" s="397">
        <v>5</v>
      </c>
      <c r="T115" s="279">
        <f t="shared" si="133"/>
        <v>0.51493305870236872</v>
      </c>
      <c r="U115" s="397">
        <v>120</v>
      </c>
      <c r="V115" s="279">
        <f t="shared" si="134"/>
        <v>12.358393408856848</v>
      </c>
      <c r="W115" s="397">
        <v>281</v>
      </c>
      <c r="X115" s="279">
        <f t="shared" si="135"/>
        <v>28.93923789907312</v>
      </c>
      <c r="Y115" s="339">
        <v>0</v>
      </c>
      <c r="Z115" s="282">
        <f t="shared" si="136"/>
        <v>0</v>
      </c>
      <c r="AA115" s="398">
        <v>1</v>
      </c>
      <c r="AB115" s="284">
        <f t="shared" si="137"/>
        <v>0.10298661174047374</v>
      </c>
      <c r="AC115" s="306">
        <f t="shared" si="138"/>
        <v>0</v>
      </c>
      <c r="AD115" s="399"/>
    </row>
    <row r="116" spans="1:30" s="262" customFormat="1" ht="20.25" customHeight="1" thickBot="1" x14ac:dyDescent="0.3">
      <c r="B116" s="376"/>
      <c r="C116" s="377"/>
      <c r="D116" s="378" t="s">
        <v>232</v>
      </c>
      <c r="E116" s="378" t="s">
        <v>432</v>
      </c>
      <c r="F116" s="400">
        <v>3019</v>
      </c>
      <c r="G116" s="293">
        <v>2989</v>
      </c>
      <c r="H116" s="294">
        <f t="shared" si="126"/>
        <v>99.006293474660481</v>
      </c>
      <c r="I116" s="401">
        <v>27</v>
      </c>
      <c r="J116" s="294">
        <f t="shared" si="127"/>
        <v>0.90331214452994313</v>
      </c>
      <c r="K116" s="402">
        <f t="shared" si="128"/>
        <v>2962</v>
      </c>
      <c r="L116" s="296">
        <f t="shared" si="129"/>
        <v>99.096687855470051</v>
      </c>
      <c r="M116" s="316">
        <v>1</v>
      </c>
      <c r="N116" s="298">
        <f t="shared" si="130"/>
        <v>3.3760972316002703E-2</v>
      </c>
      <c r="O116" s="403">
        <v>2510</v>
      </c>
      <c r="P116" s="294">
        <f t="shared" si="131"/>
        <v>84.740040513166775</v>
      </c>
      <c r="Q116" s="404">
        <v>46</v>
      </c>
      <c r="R116" s="298">
        <f t="shared" si="132"/>
        <v>1.5530047265361242</v>
      </c>
      <c r="S116" s="405">
        <v>21</v>
      </c>
      <c r="T116" s="294">
        <f t="shared" si="133"/>
        <v>0.70898041863605676</v>
      </c>
      <c r="U116" s="405">
        <v>127</v>
      </c>
      <c r="V116" s="294">
        <f t="shared" si="134"/>
        <v>4.2876434841323432</v>
      </c>
      <c r="W116" s="405">
        <v>251</v>
      </c>
      <c r="X116" s="294">
        <f t="shared" si="135"/>
        <v>8.4740040513166779</v>
      </c>
      <c r="Y116" s="405">
        <v>4</v>
      </c>
      <c r="Z116" s="298">
        <f t="shared" si="136"/>
        <v>0.13504388926401081</v>
      </c>
      <c r="AA116" s="406">
        <v>2</v>
      </c>
      <c r="AB116" s="300">
        <f t="shared" si="137"/>
        <v>6.7521944632005407E-2</v>
      </c>
      <c r="AC116" s="306">
        <f t="shared" si="138"/>
        <v>0</v>
      </c>
    </row>
    <row r="117" spans="1:30" s="301" customFormat="1" ht="15" thickTop="1" x14ac:dyDescent="0.25">
      <c r="G117" s="318"/>
      <c r="H117" s="309"/>
      <c r="J117" s="309"/>
      <c r="L117" s="310"/>
      <c r="M117" s="319"/>
      <c r="N117" s="311"/>
      <c r="O117" s="319"/>
      <c r="P117" s="309"/>
      <c r="Q117" s="319"/>
      <c r="R117" s="311"/>
      <c r="S117" s="320"/>
      <c r="T117" s="309"/>
      <c r="U117" s="320"/>
      <c r="V117" s="309"/>
      <c r="W117" s="320"/>
      <c r="X117" s="309"/>
      <c r="Y117" s="320"/>
      <c r="Z117" s="311"/>
      <c r="AA117" s="321"/>
      <c r="AB117" s="311"/>
      <c r="AC117" s="320">
        <f t="shared" si="138"/>
        <v>0</v>
      </c>
    </row>
    <row r="118" spans="1:30" s="301" customFormat="1" ht="14.25" x14ac:dyDescent="0.25">
      <c r="F118" s="320">
        <f>SUM(F113:F117)</f>
        <v>7998</v>
      </c>
      <c r="G118" s="320">
        <f>SUM(G113:G117)</f>
        <v>7898</v>
      </c>
      <c r="H118" s="309">
        <f t="shared" si="126"/>
        <v>98.749687421855469</v>
      </c>
      <c r="I118" s="320">
        <f t="shared" ref="I118:AA118" si="139">SUM(I113:I117)</f>
        <v>116</v>
      </c>
      <c r="J118" s="309">
        <f t="shared" si="127"/>
        <v>1.4687262598126107</v>
      </c>
      <c r="K118" s="320">
        <f t="shared" si="139"/>
        <v>7782</v>
      </c>
      <c r="L118" s="310">
        <f t="shared" si="129"/>
        <v>98.531273740187387</v>
      </c>
      <c r="M118" s="320">
        <f t="shared" si="139"/>
        <v>5</v>
      </c>
      <c r="N118" s="311">
        <f t="shared" si="130"/>
        <v>6.4250835260858397E-2</v>
      </c>
      <c r="O118" s="320">
        <f>SUM(O113:O116)</f>
        <v>5793</v>
      </c>
      <c r="P118" s="309">
        <f t="shared" si="131"/>
        <v>74.441017733230538</v>
      </c>
      <c r="Q118" s="320">
        <f t="shared" si="139"/>
        <v>184</v>
      </c>
      <c r="R118" s="311">
        <f t="shared" si="132"/>
        <v>2.364430737599589</v>
      </c>
      <c r="S118" s="320">
        <f t="shared" si="139"/>
        <v>45</v>
      </c>
      <c r="T118" s="309">
        <f t="shared" si="133"/>
        <v>0.57825751734772557</v>
      </c>
      <c r="U118" s="320">
        <f t="shared" si="139"/>
        <v>614</v>
      </c>
      <c r="V118" s="309">
        <f t="shared" si="134"/>
        <v>7.8900025700334107</v>
      </c>
      <c r="W118" s="320">
        <f t="shared" si="139"/>
        <v>1124</v>
      </c>
      <c r="X118" s="309">
        <f t="shared" si="135"/>
        <v>14.443587766640967</v>
      </c>
      <c r="Y118" s="320">
        <f t="shared" si="139"/>
        <v>8</v>
      </c>
      <c r="Z118" s="311">
        <f t="shared" si="136"/>
        <v>0.10280133641737342</v>
      </c>
      <c r="AA118" s="320">
        <f t="shared" si="139"/>
        <v>9</v>
      </c>
      <c r="AB118" s="311">
        <f t="shared" si="137"/>
        <v>0.1156515034695451</v>
      </c>
      <c r="AC118" s="320">
        <f t="shared" si="138"/>
        <v>0</v>
      </c>
    </row>
    <row r="119" spans="1:30" s="202" customFormat="1" ht="16.5" thickBot="1" x14ac:dyDescent="0.3">
      <c r="E119" s="322"/>
      <c r="F119" s="323"/>
      <c r="H119" s="323"/>
      <c r="J119" s="329"/>
      <c r="K119" s="324"/>
      <c r="L119" s="329"/>
      <c r="M119" s="209"/>
      <c r="N119" s="329"/>
      <c r="O119" s="324"/>
      <c r="P119" s="329"/>
      <c r="Q119" s="325"/>
      <c r="R119" s="323"/>
      <c r="S119" s="325"/>
      <c r="T119" s="323"/>
      <c r="U119" s="325"/>
      <c r="V119" s="323"/>
      <c r="W119" s="325"/>
      <c r="X119" s="323"/>
      <c r="Y119" s="220"/>
      <c r="Z119" s="323"/>
      <c r="AB119" s="323"/>
    </row>
    <row r="120" spans="1:30" s="262" customFormat="1" ht="20.100000000000001" customHeight="1" thickTop="1" x14ac:dyDescent="0.25">
      <c r="A120" s="1356"/>
      <c r="B120" s="1348" t="s">
        <v>1</v>
      </c>
      <c r="C120" s="1357" t="s">
        <v>2</v>
      </c>
      <c r="D120" s="1357" t="s">
        <v>358</v>
      </c>
      <c r="E120" s="1357" t="s">
        <v>359</v>
      </c>
      <c r="F120" s="1357" t="s">
        <v>3</v>
      </c>
      <c r="G120" s="1359" t="s">
        <v>4</v>
      </c>
      <c r="H120" s="1361" t="s">
        <v>5</v>
      </c>
      <c r="I120" s="1363" t="s">
        <v>6</v>
      </c>
      <c r="J120" s="1361" t="s">
        <v>5</v>
      </c>
      <c r="K120" s="1357" t="s">
        <v>7</v>
      </c>
      <c r="L120" s="1365" t="s">
        <v>5</v>
      </c>
      <c r="M120" s="1367" t="s">
        <v>8</v>
      </c>
      <c r="N120" s="1367"/>
      <c r="O120" s="1367"/>
      <c r="P120" s="1367"/>
      <c r="Q120" s="1367"/>
      <c r="R120" s="1367"/>
      <c r="S120" s="1367"/>
      <c r="T120" s="1367"/>
      <c r="U120" s="1367"/>
      <c r="V120" s="1367"/>
      <c r="W120" s="1367"/>
      <c r="X120" s="1367"/>
      <c r="Y120" s="1367"/>
      <c r="Z120" s="1367"/>
      <c r="AA120" s="1367"/>
      <c r="AB120" s="1368"/>
    </row>
    <row r="121" spans="1:30" s="262" customFormat="1" ht="20.100000000000001" customHeight="1" thickBot="1" x14ac:dyDescent="0.3">
      <c r="A121" s="1356"/>
      <c r="B121" s="1349"/>
      <c r="C121" s="1358"/>
      <c r="D121" s="1358"/>
      <c r="E121" s="1358"/>
      <c r="F121" s="1358"/>
      <c r="G121" s="1360"/>
      <c r="H121" s="1362"/>
      <c r="I121" s="1364"/>
      <c r="J121" s="1362"/>
      <c r="K121" s="1358"/>
      <c r="L121" s="1366"/>
      <c r="M121" s="221" t="s">
        <v>9</v>
      </c>
      <c r="N121" s="222" t="s">
        <v>5</v>
      </c>
      <c r="O121" s="221" t="s">
        <v>10</v>
      </c>
      <c r="P121" s="222" t="s">
        <v>5</v>
      </c>
      <c r="Q121" s="221" t="s">
        <v>11</v>
      </c>
      <c r="R121" s="222" t="s">
        <v>5</v>
      </c>
      <c r="S121" s="221" t="s">
        <v>12</v>
      </c>
      <c r="T121" s="222" t="s">
        <v>5</v>
      </c>
      <c r="U121" s="221" t="s">
        <v>13</v>
      </c>
      <c r="V121" s="222" t="s">
        <v>5</v>
      </c>
      <c r="W121" s="221" t="s">
        <v>14</v>
      </c>
      <c r="X121" s="222" t="s">
        <v>5</v>
      </c>
      <c r="Y121" s="221" t="s">
        <v>15</v>
      </c>
      <c r="Z121" s="222" t="s">
        <v>5</v>
      </c>
      <c r="AA121" s="221" t="s">
        <v>16</v>
      </c>
      <c r="AB121" s="225" t="s">
        <v>5</v>
      </c>
    </row>
    <row r="122" spans="1:30" s="263" customFormat="1" ht="19.5" customHeight="1" x14ac:dyDescent="0.25">
      <c r="B122" s="264" t="s">
        <v>186</v>
      </c>
      <c r="C122" s="265" t="s">
        <v>352</v>
      </c>
      <c r="D122" s="266" t="s">
        <v>433</v>
      </c>
      <c r="E122" s="266" t="s">
        <v>434</v>
      </c>
      <c r="F122" s="226">
        <v>2826</v>
      </c>
      <c r="G122" s="267">
        <v>2812</v>
      </c>
      <c r="H122" s="268">
        <f>+G122*100/F122</f>
        <v>99.504600141542824</v>
      </c>
      <c r="I122" s="267">
        <v>33</v>
      </c>
      <c r="J122" s="268">
        <f>+I122*100/G122</f>
        <v>1.1735419630156472</v>
      </c>
      <c r="K122" s="267">
        <f>+G122-I122</f>
        <v>2779</v>
      </c>
      <c r="L122" s="365">
        <f>+K122*100/G122</f>
        <v>98.826458036984349</v>
      </c>
      <c r="M122" s="270">
        <v>2</v>
      </c>
      <c r="N122" s="271">
        <f>+M122*100/K122</f>
        <v>7.196833393306945E-2</v>
      </c>
      <c r="O122" s="267">
        <v>1962</v>
      </c>
      <c r="P122" s="268">
        <f>+O122*100/K122</f>
        <v>70.60093558834113</v>
      </c>
      <c r="Q122" s="270">
        <v>58</v>
      </c>
      <c r="R122" s="271">
        <f>+Q122*100/K122</f>
        <v>2.0870816840590138</v>
      </c>
      <c r="S122" s="267">
        <v>22</v>
      </c>
      <c r="T122" s="268">
        <f>+S122*100/K122</f>
        <v>0.79165167326376396</v>
      </c>
      <c r="U122" s="267">
        <v>228</v>
      </c>
      <c r="V122" s="268">
        <f>+U122*100/K122</f>
        <v>8.2043900683699178</v>
      </c>
      <c r="W122" s="267">
        <v>494</v>
      </c>
      <c r="X122" s="268">
        <f>+W122*100/K122</f>
        <v>17.776178481468154</v>
      </c>
      <c r="Y122" s="270">
        <v>5</v>
      </c>
      <c r="Z122" s="271">
        <f>+Y122*100/K122</f>
        <v>0.17992083483267363</v>
      </c>
      <c r="AA122" s="272">
        <v>8</v>
      </c>
      <c r="AB122" s="273">
        <f>+AA122*100/K122</f>
        <v>0.2878733357322778</v>
      </c>
      <c r="AC122" s="263">
        <f>+K122-M122-O122-Q122-S122-U122-W122-Y122-AA122</f>
        <v>0</v>
      </c>
      <c r="AD122" s="274"/>
    </row>
    <row r="123" spans="1:30" s="263" customFormat="1" ht="19.5" customHeight="1" x14ac:dyDescent="0.25">
      <c r="B123" s="275"/>
      <c r="C123" s="276"/>
      <c r="D123" s="277" t="s">
        <v>435</v>
      </c>
      <c r="E123" s="277" t="s">
        <v>436</v>
      </c>
      <c r="F123" s="235">
        <v>2707</v>
      </c>
      <c r="G123" s="278">
        <v>2686</v>
      </c>
      <c r="H123" s="279">
        <f t="shared" ref="H123:H128" si="140">+G123*100/F123</f>
        <v>99.224233468784632</v>
      </c>
      <c r="I123" s="278">
        <v>34</v>
      </c>
      <c r="J123" s="279">
        <f t="shared" ref="J123:J128" si="141">+I123*100/G123</f>
        <v>1.2658227848101267</v>
      </c>
      <c r="K123" s="278">
        <f t="shared" ref="K123:K126" si="142">+G123-I123</f>
        <v>2652</v>
      </c>
      <c r="L123" s="372">
        <f t="shared" ref="L123:L128" si="143">+K123*100/G123</f>
        <v>98.734177215189874</v>
      </c>
      <c r="M123" s="281">
        <v>1</v>
      </c>
      <c r="N123" s="282">
        <f t="shared" ref="N123:N128" si="144">+M123*100/K123</f>
        <v>3.7707390648567117E-2</v>
      </c>
      <c r="O123" s="278">
        <v>1943</v>
      </c>
      <c r="P123" s="279">
        <f t="shared" ref="P123:P128" si="145">+O123*100/K123</f>
        <v>73.265460030165912</v>
      </c>
      <c r="Q123" s="281">
        <v>20</v>
      </c>
      <c r="R123" s="282">
        <f t="shared" ref="R123:R128" si="146">+Q123*100/K123</f>
        <v>0.75414781297134237</v>
      </c>
      <c r="S123" s="278">
        <v>0</v>
      </c>
      <c r="T123" s="279">
        <f t="shared" ref="T123:T128" si="147">+S123*100/K123</f>
        <v>0</v>
      </c>
      <c r="U123" s="278">
        <v>194</v>
      </c>
      <c r="V123" s="279">
        <f t="shared" ref="V123:V128" si="148">+U123*100/K123</f>
        <v>7.3152337858220209</v>
      </c>
      <c r="W123" s="278">
        <v>494</v>
      </c>
      <c r="X123" s="279">
        <f t="shared" ref="X123:X128" si="149">+W123*100/K123</f>
        <v>18.627450980392158</v>
      </c>
      <c r="Y123" s="281">
        <v>0</v>
      </c>
      <c r="Z123" s="282">
        <f t="shared" ref="Z123:Z128" si="150">+Y123*100/K123</f>
        <v>0</v>
      </c>
      <c r="AA123" s="283">
        <v>0</v>
      </c>
      <c r="AB123" s="284">
        <f t="shared" ref="AB123:AB128" si="151">+AA123*100/K123</f>
        <v>0</v>
      </c>
      <c r="AC123" s="263">
        <f t="shared" ref="AC123:AC128" si="152">+K123-M123-O123-Q123-S123-U123-W123-Y123-AA123</f>
        <v>0</v>
      </c>
    </row>
    <row r="124" spans="1:30" s="313" customFormat="1" ht="19.5" customHeight="1" x14ac:dyDescent="0.25">
      <c r="B124" s="275"/>
      <c r="C124" s="287"/>
      <c r="D124" s="288" t="s">
        <v>437</v>
      </c>
      <c r="E124" s="288" t="s">
        <v>438</v>
      </c>
      <c r="F124" s="278">
        <v>1800</v>
      </c>
      <c r="G124" s="278">
        <v>1789</v>
      </c>
      <c r="H124" s="279">
        <f t="shared" si="140"/>
        <v>99.388888888888886</v>
      </c>
      <c r="I124" s="278">
        <v>31</v>
      </c>
      <c r="J124" s="279">
        <f t="shared" si="141"/>
        <v>1.732811626607043</v>
      </c>
      <c r="K124" s="278">
        <f t="shared" si="142"/>
        <v>1758</v>
      </c>
      <c r="L124" s="372">
        <f t="shared" si="143"/>
        <v>98.267188373392955</v>
      </c>
      <c r="M124" s="278">
        <v>0</v>
      </c>
      <c r="N124" s="282">
        <f t="shared" si="144"/>
        <v>0</v>
      </c>
      <c r="O124" s="278">
        <v>1032</v>
      </c>
      <c r="P124" s="279">
        <f t="shared" si="145"/>
        <v>58.703071672354952</v>
      </c>
      <c r="Q124" s="278">
        <v>18</v>
      </c>
      <c r="R124" s="282">
        <f t="shared" si="146"/>
        <v>1.0238907849829351</v>
      </c>
      <c r="S124" s="278">
        <v>13</v>
      </c>
      <c r="T124" s="279">
        <f t="shared" si="147"/>
        <v>0.73947667804323092</v>
      </c>
      <c r="U124" s="278">
        <v>213</v>
      </c>
      <c r="V124" s="279">
        <f t="shared" si="148"/>
        <v>12.1160409556314</v>
      </c>
      <c r="W124" s="278">
        <v>482</v>
      </c>
      <c r="X124" s="279">
        <f t="shared" si="149"/>
        <v>27.417519908987487</v>
      </c>
      <c r="Y124" s="278">
        <v>0</v>
      </c>
      <c r="Z124" s="282">
        <f t="shared" si="150"/>
        <v>0</v>
      </c>
      <c r="AA124" s="283">
        <v>0</v>
      </c>
      <c r="AB124" s="284">
        <f t="shared" si="151"/>
        <v>0</v>
      </c>
      <c r="AC124" s="263">
        <f t="shared" si="152"/>
        <v>0</v>
      </c>
    </row>
    <row r="125" spans="1:30" s="313" customFormat="1" ht="19.5" customHeight="1" x14ac:dyDescent="0.25">
      <c r="B125" s="286"/>
      <c r="C125" s="287"/>
      <c r="D125" s="288" t="s">
        <v>141</v>
      </c>
      <c r="E125" s="288" t="s">
        <v>439</v>
      </c>
      <c r="F125" s="236">
        <v>3006</v>
      </c>
      <c r="G125" s="236">
        <v>2996</v>
      </c>
      <c r="H125" s="279">
        <f t="shared" si="140"/>
        <v>99.66733200266134</v>
      </c>
      <c r="I125" s="278">
        <v>36</v>
      </c>
      <c r="J125" s="279">
        <f t="shared" si="141"/>
        <v>1.2016021361815754</v>
      </c>
      <c r="K125" s="278">
        <f t="shared" si="142"/>
        <v>2960</v>
      </c>
      <c r="L125" s="372">
        <f t="shared" si="143"/>
        <v>98.798397863818423</v>
      </c>
      <c r="M125" s="314">
        <v>0</v>
      </c>
      <c r="N125" s="282">
        <f t="shared" si="144"/>
        <v>0</v>
      </c>
      <c r="O125" s="314">
        <v>2206</v>
      </c>
      <c r="P125" s="279">
        <f t="shared" si="145"/>
        <v>74.527027027027032</v>
      </c>
      <c r="Q125" s="278">
        <v>0</v>
      </c>
      <c r="R125" s="282">
        <f t="shared" si="146"/>
        <v>0</v>
      </c>
      <c r="S125" s="278">
        <v>16</v>
      </c>
      <c r="T125" s="279">
        <f t="shared" si="147"/>
        <v>0.54054054054054057</v>
      </c>
      <c r="U125" s="278">
        <v>192</v>
      </c>
      <c r="V125" s="279">
        <f t="shared" si="148"/>
        <v>6.4864864864864868</v>
      </c>
      <c r="W125" s="278">
        <v>546</v>
      </c>
      <c r="X125" s="279">
        <f t="shared" si="149"/>
        <v>18.445945945945947</v>
      </c>
      <c r="Y125" s="278">
        <v>0</v>
      </c>
      <c r="Z125" s="282">
        <f t="shared" si="150"/>
        <v>0</v>
      </c>
      <c r="AA125" s="283">
        <v>0</v>
      </c>
      <c r="AB125" s="284">
        <f t="shared" si="151"/>
        <v>0</v>
      </c>
      <c r="AC125" s="263">
        <f t="shared" si="152"/>
        <v>0</v>
      </c>
    </row>
    <row r="126" spans="1:30" s="313" customFormat="1" ht="19.5" customHeight="1" thickBot="1" x14ac:dyDescent="0.3">
      <c r="B126" s="315"/>
      <c r="C126" s="291"/>
      <c r="D126" s="292" t="s">
        <v>440</v>
      </c>
      <c r="E126" s="292" t="s">
        <v>441</v>
      </c>
      <c r="F126" s="295">
        <v>6059</v>
      </c>
      <c r="G126" s="295">
        <v>6009</v>
      </c>
      <c r="H126" s="294">
        <f t="shared" si="140"/>
        <v>99.174781317049025</v>
      </c>
      <c r="I126" s="295">
        <v>72</v>
      </c>
      <c r="J126" s="294">
        <f t="shared" si="141"/>
        <v>1.1982026959560659</v>
      </c>
      <c r="K126" s="295">
        <f t="shared" si="142"/>
        <v>5937</v>
      </c>
      <c r="L126" s="381">
        <f t="shared" si="143"/>
        <v>98.80179730404393</v>
      </c>
      <c r="M126" s="316">
        <v>2</v>
      </c>
      <c r="N126" s="298">
        <f t="shared" si="144"/>
        <v>3.3687047330301499E-2</v>
      </c>
      <c r="O126" s="316">
        <v>5013</v>
      </c>
      <c r="P126" s="294">
        <f t="shared" si="145"/>
        <v>84.436584133400714</v>
      </c>
      <c r="Q126" s="316">
        <v>74</v>
      </c>
      <c r="R126" s="298">
        <f t="shared" si="146"/>
        <v>1.2464207512211554</v>
      </c>
      <c r="S126" s="295">
        <v>37</v>
      </c>
      <c r="T126" s="294">
        <f t="shared" si="147"/>
        <v>0.62321037561057768</v>
      </c>
      <c r="U126" s="295">
        <v>231</v>
      </c>
      <c r="V126" s="294">
        <f t="shared" si="148"/>
        <v>3.8908539666498232</v>
      </c>
      <c r="W126" s="295">
        <v>562</v>
      </c>
      <c r="X126" s="294">
        <f t="shared" si="149"/>
        <v>9.4660602998147212</v>
      </c>
      <c r="Y126" s="295">
        <v>7</v>
      </c>
      <c r="Z126" s="298">
        <f t="shared" si="150"/>
        <v>0.11790466565605524</v>
      </c>
      <c r="AA126" s="317">
        <v>11</v>
      </c>
      <c r="AB126" s="300">
        <f t="shared" si="151"/>
        <v>0.18527876031665824</v>
      </c>
      <c r="AC126" s="263">
        <f t="shared" si="152"/>
        <v>0</v>
      </c>
    </row>
    <row r="127" spans="1:30" s="301" customFormat="1" ht="15" thickTop="1" x14ac:dyDescent="0.25">
      <c r="G127" s="318"/>
      <c r="H127" s="309"/>
      <c r="J127" s="309"/>
      <c r="L127" s="384"/>
      <c r="M127" s="319"/>
      <c r="N127" s="311"/>
      <c r="O127" s="319"/>
      <c r="P127" s="309"/>
      <c r="Q127" s="319"/>
      <c r="R127" s="311"/>
      <c r="S127" s="320"/>
      <c r="T127" s="309"/>
      <c r="U127" s="320"/>
      <c r="V127" s="309"/>
      <c r="W127" s="320"/>
      <c r="X127" s="309"/>
      <c r="Y127" s="320"/>
      <c r="Z127" s="311"/>
      <c r="AA127" s="321"/>
      <c r="AB127" s="311"/>
      <c r="AC127" s="318">
        <f t="shared" si="152"/>
        <v>0</v>
      </c>
    </row>
    <row r="128" spans="1:30" s="301" customFormat="1" ht="14.25" x14ac:dyDescent="0.25">
      <c r="F128" s="308">
        <f>SUM(F122:F127)</f>
        <v>16398</v>
      </c>
      <c r="G128" s="308">
        <f>SUM(G122:G127)</f>
        <v>16292</v>
      </c>
      <c r="H128" s="309">
        <f t="shared" si="140"/>
        <v>99.353579704842048</v>
      </c>
      <c r="I128" s="308">
        <f t="shared" ref="I128:AA128" si="153">SUM(I122:I127)</f>
        <v>206</v>
      </c>
      <c r="J128" s="309">
        <f t="shared" si="141"/>
        <v>1.2644242573041984</v>
      </c>
      <c r="K128" s="308">
        <f t="shared" si="153"/>
        <v>16086</v>
      </c>
      <c r="L128" s="384">
        <f t="shared" si="143"/>
        <v>98.735575742695801</v>
      </c>
      <c r="M128" s="308">
        <f>SUM(M122:M126)</f>
        <v>5</v>
      </c>
      <c r="N128" s="311">
        <f t="shared" si="144"/>
        <v>3.1082929255253015E-2</v>
      </c>
      <c r="O128" s="308">
        <f t="shared" si="153"/>
        <v>12156</v>
      </c>
      <c r="P128" s="309">
        <f t="shared" si="145"/>
        <v>75.568817605371123</v>
      </c>
      <c r="Q128" s="308">
        <f>SUM(Q122:Q126)</f>
        <v>170</v>
      </c>
      <c r="R128" s="311">
        <f t="shared" si="146"/>
        <v>1.0568195946786025</v>
      </c>
      <c r="S128" s="308">
        <f t="shared" si="153"/>
        <v>88</v>
      </c>
      <c r="T128" s="309">
        <f t="shared" si="147"/>
        <v>0.54705955489245306</v>
      </c>
      <c r="U128" s="308">
        <f t="shared" si="153"/>
        <v>1058</v>
      </c>
      <c r="V128" s="309">
        <f t="shared" si="148"/>
        <v>6.5771478304115378</v>
      </c>
      <c r="W128" s="308">
        <f t="shared" si="153"/>
        <v>2578</v>
      </c>
      <c r="X128" s="309">
        <f t="shared" si="149"/>
        <v>16.026358324008456</v>
      </c>
      <c r="Y128" s="308">
        <f t="shared" si="153"/>
        <v>12</v>
      </c>
      <c r="Z128" s="311">
        <f t="shared" si="150"/>
        <v>7.4599030212607234E-2</v>
      </c>
      <c r="AA128" s="308">
        <f t="shared" si="153"/>
        <v>19</v>
      </c>
      <c r="AB128" s="311">
        <f t="shared" si="151"/>
        <v>0.11811513116996146</v>
      </c>
      <c r="AC128" s="318">
        <f t="shared" si="152"/>
        <v>0</v>
      </c>
    </row>
    <row r="129" spans="1:30" s="202" customFormat="1" ht="16.5" thickBot="1" x14ac:dyDescent="0.3">
      <c r="E129" s="322"/>
      <c r="F129" s="323"/>
      <c r="H129" s="323"/>
      <c r="J129" s="329"/>
      <c r="K129" s="324"/>
      <c r="L129" s="329"/>
      <c r="M129" s="209"/>
      <c r="N129" s="329"/>
      <c r="O129" s="324"/>
      <c r="P129" s="329"/>
      <c r="Q129" s="325"/>
      <c r="R129" s="323"/>
      <c r="S129" s="325"/>
      <c r="T129" s="323"/>
      <c r="U129" s="325"/>
      <c r="V129" s="323"/>
      <c r="W129" s="325"/>
      <c r="X129" s="323"/>
      <c r="Y129" s="220"/>
      <c r="Z129" s="323"/>
      <c r="AB129" s="323"/>
    </row>
    <row r="130" spans="1:30" s="262" customFormat="1" ht="20.100000000000001" customHeight="1" thickTop="1" x14ac:dyDescent="0.25">
      <c r="A130" s="1356"/>
      <c r="B130" s="1348" t="s">
        <v>1</v>
      </c>
      <c r="C130" s="1357" t="s">
        <v>2</v>
      </c>
      <c r="D130" s="1357" t="s">
        <v>358</v>
      </c>
      <c r="E130" s="1357" t="s">
        <v>359</v>
      </c>
      <c r="F130" s="1357" t="s">
        <v>3</v>
      </c>
      <c r="G130" s="1359" t="s">
        <v>4</v>
      </c>
      <c r="H130" s="1361" t="s">
        <v>5</v>
      </c>
      <c r="I130" s="1363" t="s">
        <v>6</v>
      </c>
      <c r="J130" s="1361" t="s">
        <v>5</v>
      </c>
      <c r="K130" s="1357" t="s">
        <v>7</v>
      </c>
      <c r="L130" s="1365" t="s">
        <v>5</v>
      </c>
      <c r="M130" s="1367" t="s">
        <v>8</v>
      </c>
      <c r="N130" s="1367"/>
      <c r="O130" s="1367"/>
      <c r="P130" s="1367"/>
      <c r="Q130" s="1367"/>
      <c r="R130" s="1367"/>
      <c r="S130" s="1367"/>
      <c r="T130" s="1367"/>
      <c r="U130" s="1367"/>
      <c r="V130" s="1367"/>
      <c r="W130" s="1367"/>
      <c r="X130" s="1367"/>
      <c r="Y130" s="1367"/>
      <c r="Z130" s="1367"/>
      <c r="AA130" s="1367"/>
      <c r="AB130" s="1368"/>
    </row>
    <row r="131" spans="1:30" s="262" customFormat="1" ht="20.100000000000001" customHeight="1" thickBot="1" x14ac:dyDescent="0.3">
      <c r="A131" s="1356"/>
      <c r="B131" s="1349"/>
      <c r="C131" s="1358"/>
      <c r="D131" s="1358"/>
      <c r="E131" s="1358"/>
      <c r="F131" s="1358"/>
      <c r="G131" s="1360"/>
      <c r="H131" s="1362"/>
      <c r="I131" s="1364"/>
      <c r="J131" s="1362"/>
      <c r="K131" s="1358"/>
      <c r="L131" s="1366"/>
      <c r="M131" s="221" t="s">
        <v>9</v>
      </c>
      <c r="N131" s="222" t="s">
        <v>5</v>
      </c>
      <c r="O131" s="221" t="s">
        <v>10</v>
      </c>
      <c r="P131" s="222" t="s">
        <v>5</v>
      </c>
      <c r="Q131" s="221" t="s">
        <v>11</v>
      </c>
      <c r="R131" s="222" t="s">
        <v>5</v>
      </c>
      <c r="S131" s="221" t="s">
        <v>12</v>
      </c>
      <c r="T131" s="222" t="s">
        <v>5</v>
      </c>
      <c r="U131" s="221" t="s">
        <v>13</v>
      </c>
      <c r="V131" s="222" t="s">
        <v>5</v>
      </c>
      <c r="W131" s="221" t="s">
        <v>14</v>
      </c>
      <c r="X131" s="222" t="s">
        <v>5</v>
      </c>
      <c r="Y131" s="221" t="s">
        <v>15</v>
      </c>
      <c r="Z131" s="222" t="s">
        <v>5</v>
      </c>
      <c r="AA131" s="221" t="s">
        <v>16</v>
      </c>
      <c r="AB131" s="225" t="s">
        <v>5</v>
      </c>
    </row>
    <row r="132" spans="1:30" s="263" customFormat="1" ht="20.25" customHeight="1" x14ac:dyDescent="0.25">
      <c r="B132" s="264" t="s">
        <v>186</v>
      </c>
      <c r="C132" s="265" t="s">
        <v>353</v>
      </c>
      <c r="D132" s="266" t="s">
        <v>442</v>
      </c>
      <c r="E132" s="266" t="s">
        <v>312</v>
      </c>
      <c r="F132" s="227">
        <v>2307</v>
      </c>
      <c r="G132" s="267">
        <v>2287</v>
      </c>
      <c r="H132" s="268">
        <f>+G132*100/F132</f>
        <v>99.133073255309924</v>
      </c>
      <c r="I132" s="267">
        <v>23</v>
      </c>
      <c r="J132" s="268">
        <f>+I132*100/G132</f>
        <v>1.0056843025797988</v>
      </c>
      <c r="K132" s="267">
        <f>+G132-I132</f>
        <v>2264</v>
      </c>
      <c r="L132" s="269">
        <f>+K132*100/G132</f>
        <v>98.994315697420205</v>
      </c>
      <c r="M132" s="270">
        <v>0</v>
      </c>
      <c r="N132" s="271">
        <f>+M132*100/K132</f>
        <v>0</v>
      </c>
      <c r="O132" s="267">
        <v>1682</v>
      </c>
      <c r="P132" s="268">
        <f>+O132*100/K132</f>
        <v>74.293286219081267</v>
      </c>
      <c r="Q132" s="270">
        <v>2</v>
      </c>
      <c r="R132" s="271">
        <f>+Q132*100/K132</f>
        <v>8.8339222614840993E-2</v>
      </c>
      <c r="S132" s="267">
        <v>11</v>
      </c>
      <c r="T132" s="268">
        <f>+S132*100/K132</f>
        <v>0.48586572438162545</v>
      </c>
      <c r="U132" s="267">
        <v>211</v>
      </c>
      <c r="V132" s="268">
        <f>+U132*100/K132</f>
        <v>9.3197879858657249</v>
      </c>
      <c r="W132" s="267">
        <v>357</v>
      </c>
      <c r="X132" s="268">
        <f>+W132*100/K132</f>
        <v>15.768551236749117</v>
      </c>
      <c r="Y132" s="270">
        <v>0</v>
      </c>
      <c r="Z132" s="271">
        <f>+Y132*100/K132</f>
        <v>0</v>
      </c>
      <c r="AA132" s="272">
        <v>1</v>
      </c>
      <c r="AB132" s="273">
        <f>+AA132*100/K132</f>
        <v>4.4169611307420496E-2</v>
      </c>
      <c r="AC132" s="263">
        <f>+K132-M132-O132-Q132-S132-U132-W132-Y132-AA132</f>
        <v>0</v>
      </c>
      <c r="AD132" s="274"/>
    </row>
    <row r="133" spans="1:30" s="263" customFormat="1" ht="20.25" customHeight="1" x14ac:dyDescent="0.25">
      <c r="B133" s="275"/>
      <c r="C133" s="276"/>
      <c r="D133" s="277" t="s">
        <v>156</v>
      </c>
      <c r="E133" s="277" t="s">
        <v>443</v>
      </c>
      <c r="F133" s="236">
        <v>1942</v>
      </c>
      <c r="G133" s="278">
        <v>1922</v>
      </c>
      <c r="H133" s="279">
        <f t="shared" ref="H133:H138" si="154">+G133*100/F133</f>
        <v>98.970133882595263</v>
      </c>
      <c r="I133" s="278">
        <v>19</v>
      </c>
      <c r="J133" s="279">
        <f t="shared" ref="J133:J138" si="155">+I133*100/G133</f>
        <v>0.98855359001040588</v>
      </c>
      <c r="K133" s="278">
        <f t="shared" ref="K133:K136" si="156">+G133-I133</f>
        <v>1903</v>
      </c>
      <c r="L133" s="280">
        <f t="shared" ref="L133:L138" si="157">+K133*100/G133</f>
        <v>99.011446409989588</v>
      </c>
      <c r="M133" s="281">
        <v>1</v>
      </c>
      <c r="N133" s="282">
        <f t="shared" ref="N133:N138" si="158">+M133*100/K133</f>
        <v>5.2548607461902257E-2</v>
      </c>
      <c r="O133" s="278">
        <v>1389</v>
      </c>
      <c r="P133" s="279">
        <f t="shared" ref="P133:P138" si="159">+O133*100/K133</f>
        <v>72.990015764582239</v>
      </c>
      <c r="Q133" s="281">
        <v>3</v>
      </c>
      <c r="R133" s="282">
        <f t="shared" ref="R133:R138" si="160">+Q133*100/K133</f>
        <v>0.15764582238570679</v>
      </c>
      <c r="S133" s="278">
        <v>14</v>
      </c>
      <c r="T133" s="279">
        <f t="shared" ref="T133:T138" si="161">+S133*100/K133</f>
        <v>0.73568050446663158</v>
      </c>
      <c r="U133" s="278">
        <v>189</v>
      </c>
      <c r="V133" s="279">
        <f t="shared" ref="V133:V138" si="162">+U133*100/K133</f>
        <v>9.9316868102995279</v>
      </c>
      <c r="W133" s="278">
        <v>299</v>
      </c>
      <c r="X133" s="279">
        <f t="shared" ref="X133:X138" si="163">+W133*100/K133</f>
        <v>15.712033631108776</v>
      </c>
      <c r="Y133" s="281">
        <v>5</v>
      </c>
      <c r="Z133" s="282">
        <f t="shared" ref="Z133:Z138" si="164">+Y133*100/K133</f>
        <v>0.26274303730951132</v>
      </c>
      <c r="AA133" s="283">
        <v>3</v>
      </c>
      <c r="AB133" s="284">
        <f t="shared" ref="AB133:AB138" si="165">+AA133*100/K133</f>
        <v>0.15764582238570679</v>
      </c>
      <c r="AC133" s="263">
        <f t="shared" ref="AC133:AC138" si="166">+K133-M133-O133-Q133-S133-U133-W133-Y133-AA133</f>
        <v>0</v>
      </c>
    </row>
    <row r="134" spans="1:30" s="337" customFormat="1" ht="20.100000000000001" customHeight="1" x14ac:dyDescent="0.25">
      <c r="B134" s="338"/>
      <c r="C134" s="276"/>
      <c r="D134" s="277" t="s">
        <v>91</v>
      </c>
      <c r="E134" s="277" t="s">
        <v>92</v>
      </c>
      <c r="F134" s="278">
        <v>2303</v>
      </c>
      <c r="G134" s="278">
        <v>2289</v>
      </c>
      <c r="H134" s="279">
        <f t="shared" si="154"/>
        <v>99.392097264437695</v>
      </c>
      <c r="I134" s="339">
        <v>24</v>
      </c>
      <c r="J134" s="279">
        <f t="shared" si="155"/>
        <v>1.0484927916120577</v>
      </c>
      <c r="K134" s="278">
        <f t="shared" si="156"/>
        <v>2265</v>
      </c>
      <c r="L134" s="280">
        <f t="shared" si="157"/>
        <v>98.951507208387937</v>
      </c>
      <c r="M134" s="339">
        <v>0</v>
      </c>
      <c r="N134" s="282">
        <f t="shared" si="158"/>
        <v>0</v>
      </c>
      <c r="O134" s="339">
        <v>1820</v>
      </c>
      <c r="P134" s="279">
        <f t="shared" si="159"/>
        <v>80.353200883002202</v>
      </c>
      <c r="Q134" s="339">
        <v>0</v>
      </c>
      <c r="R134" s="282">
        <f t="shared" si="160"/>
        <v>0</v>
      </c>
      <c r="S134" s="339">
        <v>0</v>
      </c>
      <c r="T134" s="279">
        <f t="shared" si="161"/>
        <v>0</v>
      </c>
      <c r="U134" s="339">
        <v>156</v>
      </c>
      <c r="V134" s="279">
        <f t="shared" si="162"/>
        <v>6.887417218543046</v>
      </c>
      <c r="W134" s="339">
        <v>289</v>
      </c>
      <c r="X134" s="279">
        <f t="shared" si="163"/>
        <v>12.759381898454746</v>
      </c>
      <c r="Y134" s="339">
        <v>0</v>
      </c>
      <c r="Z134" s="282">
        <f t="shared" si="164"/>
        <v>0</v>
      </c>
      <c r="AA134" s="340">
        <v>0</v>
      </c>
      <c r="AB134" s="284">
        <f t="shared" si="165"/>
        <v>0</v>
      </c>
      <c r="AC134" s="263">
        <f t="shared" si="166"/>
        <v>0</v>
      </c>
    </row>
    <row r="135" spans="1:30" s="263" customFormat="1" x14ac:dyDescent="0.25">
      <c r="B135" s="341"/>
      <c r="C135" s="276"/>
      <c r="D135" s="277" t="s">
        <v>444</v>
      </c>
      <c r="E135" s="277" t="s">
        <v>445</v>
      </c>
      <c r="F135" s="236">
        <v>2714</v>
      </c>
      <c r="G135" s="236">
        <v>2691</v>
      </c>
      <c r="H135" s="279">
        <f t="shared" si="154"/>
        <v>99.152542372881356</v>
      </c>
      <c r="I135" s="281">
        <v>21</v>
      </c>
      <c r="J135" s="279">
        <f t="shared" si="155"/>
        <v>0.78037904124860646</v>
      </c>
      <c r="K135" s="278">
        <f t="shared" si="156"/>
        <v>2670</v>
      </c>
      <c r="L135" s="280">
        <f t="shared" si="157"/>
        <v>99.219620958751392</v>
      </c>
      <c r="M135" s="314">
        <v>0</v>
      </c>
      <c r="N135" s="282">
        <f t="shared" si="158"/>
        <v>0</v>
      </c>
      <c r="O135" s="314">
        <v>2069</v>
      </c>
      <c r="P135" s="279">
        <f t="shared" si="159"/>
        <v>77.490636704119851</v>
      </c>
      <c r="Q135" s="281">
        <v>5</v>
      </c>
      <c r="R135" s="282">
        <f t="shared" si="160"/>
        <v>0.18726591760299627</v>
      </c>
      <c r="S135" s="281">
        <v>0</v>
      </c>
      <c r="T135" s="279">
        <f t="shared" si="161"/>
        <v>0</v>
      </c>
      <c r="U135" s="281">
        <v>201</v>
      </c>
      <c r="V135" s="279">
        <f t="shared" si="162"/>
        <v>7.5280898876404496</v>
      </c>
      <c r="W135" s="281">
        <v>393</v>
      </c>
      <c r="X135" s="279">
        <f t="shared" si="163"/>
        <v>14.719101123595506</v>
      </c>
      <c r="Y135" s="281">
        <v>1</v>
      </c>
      <c r="Z135" s="282">
        <f t="shared" si="164"/>
        <v>3.7453183520599252E-2</v>
      </c>
      <c r="AA135" s="342">
        <v>1</v>
      </c>
      <c r="AB135" s="284">
        <f t="shared" si="165"/>
        <v>3.7453183520599252E-2</v>
      </c>
      <c r="AC135" s="263">
        <f t="shared" si="166"/>
        <v>0</v>
      </c>
    </row>
    <row r="136" spans="1:30" s="263" customFormat="1" ht="16.5" thickBot="1" x14ac:dyDescent="0.3">
      <c r="B136" s="345"/>
      <c r="C136" s="346"/>
      <c r="D136" s="347" t="s">
        <v>446</v>
      </c>
      <c r="E136" s="347" t="s">
        <v>447</v>
      </c>
      <c r="F136" s="295">
        <v>1686</v>
      </c>
      <c r="G136" s="295">
        <v>1678</v>
      </c>
      <c r="H136" s="294">
        <f t="shared" si="154"/>
        <v>99.525504151838675</v>
      </c>
      <c r="I136" s="348">
        <v>25</v>
      </c>
      <c r="J136" s="294">
        <f t="shared" si="155"/>
        <v>1.4898688915375446</v>
      </c>
      <c r="K136" s="295">
        <f t="shared" si="156"/>
        <v>1653</v>
      </c>
      <c r="L136" s="296">
        <f t="shared" si="157"/>
        <v>98.51013110846246</v>
      </c>
      <c r="M136" s="349">
        <v>1</v>
      </c>
      <c r="N136" s="298">
        <f t="shared" si="158"/>
        <v>6.0496067755595885E-2</v>
      </c>
      <c r="O136" s="349">
        <v>1142</v>
      </c>
      <c r="P136" s="294">
        <f t="shared" si="159"/>
        <v>69.086509376890504</v>
      </c>
      <c r="Q136" s="349">
        <v>2</v>
      </c>
      <c r="R136" s="298">
        <f t="shared" si="160"/>
        <v>0.12099213551119177</v>
      </c>
      <c r="S136" s="348">
        <v>0</v>
      </c>
      <c r="T136" s="294">
        <f t="shared" si="161"/>
        <v>0</v>
      </c>
      <c r="U136" s="348">
        <v>197</v>
      </c>
      <c r="V136" s="294">
        <f t="shared" si="162"/>
        <v>11.917725347852389</v>
      </c>
      <c r="W136" s="348">
        <v>309</v>
      </c>
      <c r="X136" s="294">
        <f t="shared" si="163"/>
        <v>18.693284936479127</v>
      </c>
      <c r="Y136" s="348">
        <v>1</v>
      </c>
      <c r="Z136" s="298">
        <f t="shared" si="164"/>
        <v>6.0496067755595885E-2</v>
      </c>
      <c r="AA136" s="350">
        <v>1</v>
      </c>
      <c r="AB136" s="300">
        <f t="shared" si="165"/>
        <v>6.0496067755595885E-2</v>
      </c>
      <c r="AC136" s="263">
        <f t="shared" si="166"/>
        <v>0</v>
      </c>
    </row>
    <row r="137" spans="1:30" s="301" customFormat="1" ht="15" thickTop="1" x14ac:dyDescent="0.25">
      <c r="G137" s="318"/>
      <c r="H137" s="309"/>
      <c r="J137" s="309"/>
      <c r="L137" s="310"/>
      <c r="M137" s="319"/>
      <c r="N137" s="311"/>
      <c r="O137" s="319"/>
      <c r="P137" s="309"/>
      <c r="Q137" s="319"/>
      <c r="R137" s="311"/>
      <c r="S137" s="320"/>
      <c r="T137" s="309"/>
      <c r="U137" s="320"/>
      <c r="V137" s="309"/>
      <c r="W137" s="320"/>
      <c r="X137" s="309"/>
      <c r="Y137" s="320"/>
      <c r="Z137" s="311"/>
      <c r="AA137" s="321"/>
      <c r="AB137" s="311"/>
      <c r="AC137" s="318">
        <f t="shared" si="166"/>
        <v>0</v>
      </c>
    </row>
    <row r="138" spans="1:30" s="301" customFormat="1" ht="14.25" x14ac:dyDescent="0.25">
      <c r="F138" s="308">
        <f>SUM(F132:F137)</f>
        <v>10952</v>
      </c>
      <c r="G138" s="308">
        <f>SUM(G132:G137)</f>
        <v>10867</v>
      </c>
      <c r="H138" s="309">
        <f t="shared" si="154"/>
        <v>99.223886048210375</v>
      </c>
      <c r="I138" s="308">
        <f t="shared" ref="I138:AA138" si="167">SUM(I132:I137)</f>
        <v>112</v>
      </c>
      <c r="J138" s="309">
        <f t="shared" si="155"/>
        <v>1.0306432318027055</v>
      </c>
      <c r="K138" s="308">
        <f t="shared" si="167"/>
        <v>10755</v>
      </c>
      <c r="L138" s="310">
        <f t="shared" si="157"/>
        <v>98.969356768197301</v>
      </c>
      <c r="M138" s="308">
        <f>SUM(M132:M136)</f>
        <v>2</v>
      </c>
      <c r="N138" s="311">
        <f t="shared" si="158"/>
        <v>1.8596001859600187E-2</v>
      </c>
      <c r="O138" s="308">
        <f>SUM(O132:O136)</f>
        <v>8102</v>
      </c>
      <c r="P138" s="309">
        <f t="shared" si="159"/>
        <v>75.332403533240353</v>
      </c>
      <c r="Q138" s="308">
        <f t="shared" si="167"/>
        <v>12</v>
      </c>
      <c r="R138" s="311">
        <f t="shared" si="160"/>
        <v>0.11157601115760112</v>
      </c>
      <c r="S138" s="308">
        <f>SUM(S132:S136)</f>
        <v>25</v>
      </c>
      <c r="T138" s="309">
        <f t="shared" si="161"/>
        <v>0.23245002324500233</v>
      </c>
      <c r="U138" s="308">
        <f t="shared" si="167"/>
        <v>954</v>
      </c>
      <c r="V138" s="309">
        <f t="shared" si="162"/>
        <v>8.8702928870292883</v>
      </c>
      <c r="W138" s="308">
        <f t="shared" si="167"/>
        <v>1647</v>
      </c>
      <c r="X138" s="309">
        <f t="shared" si="163"/>
        <v>15.313807531380753</v>
      </c>
      <c r="Y138" s="308">
        <f t="shared" si="167"/>
        <v>7</v>
      </c>
      <c r="Z138" s="311">
        <f t="shared" si="164"/>
        <v>6.508600650860065E-2</v>
      </c>
      <c r="AA138" s="308">
        <f t="shared" si="167"/>
        <v>6</v>
      </c>
      <c r="AB138" s="311">
        <f t="shared" si="165"/>
        <v>5.5788005578800558E-2</v>
      </c>
      <c r="AC138" s="318">
        <f t="shared" si="166"/>
        <v>0</v>
      </c>
    </row>
    <row r="139" spans="1:30" s="301" customFormat="1" ht="14.25" x14ac:dyDescent="0.25">
      <c r="F139" s="308"/>
      <c r="G139" s="308"/>
      <c r="H139" s="311"/>
      <c r="I139" s="308"/>
      <c r="J139" s="311"/>
      <c r="K139" s="308"/>
      <c r="L139" s="311"/>
      <c r="M139" s="308"/>
      <c r="N139" s="311"/>
      <c r="O139" s="308"/>
      <c r="P139" s="311"/>
      <c r="Q139" s="308"/>
      <c r="R139" s="311"/>
      <c r="S139" s="308"/>
      <c r="T139" s="311"/>
      <c r="U139" s="308"/>
      <c r="V139" s="311"/>
      <c r="W139" s="308"/>
      <c r="X139" s="311"/>
      <c r="Y139" s="308"/>
      <c r="Z139" s="311"/>
      <c r="AA139" s="308"/>
      <c r="AB139" s="311"/>
      <c r="AC139" s="318"/>
    </row>
    <row r="140" spans="1:30" s="301" customFormat="1" ht="14.25" x14ac:dyDescent="0.25">
      <c r="F140" s="308"/>
      <c r="G140" s="308"/>
      <c r="H140" s="311"/>
      <c r="I140" s="308"/>
      <c r="J140" s="311"/>
      <c r="K140" s="308"/>
      <c r="L140" s="311"/>
      <c r="M140" s="308"/>
      <c r="N140" s="311"/>
      <c r="O140" s="308"/>
      <c r="P140" s="311"/>
      <c r="Q140" s="308"/>
      <c r="R140" s="311"/>
      <c r="S140" s="308"/>
      <c r="T140" s="311"/>
      <c r="U140" s="308"/>
      <c r="V140" s="311"/>
      <c r="W140" s="308"/>
      <c r="X140" s="311"/>
      <c r="Y140" s="308"/>
      <c r="Z140" s="311"/>
      <c r="AA140" s="308"/>
      <c r="AB140" s="311"/>
      <c r="AC140" s="318"/>
    </row>
    <row r="141" spans="1:30" ht="16.5" thickBot="1" x14ac:dyDescent="0.3"/>
    <row r="142" spans="1:30" s="262" customFormat="1" ht="20.100000000000001" customHeight="1" thickTop="1" x14ac:dyDescent="0.25">
      <c r="A142" s="1356"/>
      <c r="B142" s="1348" t="s">
        <v>1</v>
      </c>
      <c r="C142" s="1346" t="s">
        <v>2</v>
      </c>
      <c r="D142" s="1346" t="s">
        <v>358</v>
      </c>
      <c r="E142" s="1346" t="s">
        <v>359</v>
      </c>
      <c r="F142" s="1357" t="s">
        <v>3</v>
      </c>
      <c r="G142" s="1359" t="s">
        <v>4</v>
      </c>
      <c r="H142" s="1361" t="s">
        <v>5</v>
      </c>
      <c r="I142" s="1363" t="s">
        <v>6</v>
      </c>
      <c r="J142" s="1361" t="s">
        <v>5</v>
      </c>
      <c r="K142" s="1357" t="s">
        <v>7</v>
      </c>
      <c r="L142" s="1365" t="s">
        <v>5</v>
      </c>
      <c r="M142" s="1336" t="s">
        <v>8</v>
      </c>
      <c r="N142" s="1337"/>
      <c r="O142" s="1337"/>
      <c r="P142" s="1337"/>
      <c r="Q142" s="1337"/>
      <c r="R142" s="1337"/>
      <c r="S142" s="1337"/>
      <c r="T142" s="1337"/>
      <c r="U142" s="1337"/>
      <c r="V142" s="1337"/>
      <c r="W142" s="1337"/>
      <c r="X142" s="1337"/>
      <c r="Y142" s="1337"/>
      <c r="Z142" s="1337"/>
      <c r="AA142" s="1337"/>
      <c r="AB142" s="1338"/>
    </row>
    <row r="143" spans="1:30" s="262" customFormat="1" ht="20.100000000000001" customHeight="1" thickBot="1" x14ac:dyDescent="0.3">
      <c r="A143" s="1356"/>
      <c r="B143" s="1349"/>
      <c r="C143" s="1347"/>
      <c r="D143" s="1347"/>
      <c r="E143" s="1347"/>
      <c r="F143" s="1358"/>
      <c r="G143" s="1360"/>
      <c r="H143" s="1362"/>
      <c r="I143" s="1364"/>
      <c r="J143" s="1362"/>
      <c r="K143" s="1358"/>
      <c r="L143" s="1366"/>
      <c r="M143" s="221" t="s">
        <v>9</v>
      </c>
      <c r="N143" s="222" t="s">
        <v>5</v>
      </c>
      <c r="O143" s="221" t="s">
        <v>10</v>
      </c>
      <c r="P143" s="222" t="s">
        <v>5</v>
      </c>
      <c r="Q143" s="221" t="s">
        <v>11</v>
      </c>
      <c r="R143" s="222" t="s">
        <v>5</v>
      </c>
      <c r="S143" s="221" t="s">
        <v>12</v>
      </c>
      <c r="T143" s="222" t="s">
        <v>5</v>
      </c>
      <c r="U143" s="221" t="s">
        <v>13</v>
      </c>
      <c r="V143" s="222" t="s">
        <v>5</v>
      </c>
      <c r="W143" s="221" t="s">
        <v>14</v>
      </c>
      <c r="X143" s="222" t="s">
        <v>5</v>
      </c>
      <c r="Y143" s="221" t="s">
        <v>15</v>
      </c>
      <c r="Z143" s="224" t="s">
        <v>5</v>
      </c>
      <c r="AA143" s="221" t="s">
        <v>16</v>
      </c>
      <c r="AB143" s="225" t="s">
        <v>5</v>
      </c>
    </row>
    <row r="144" spans="1:30" s="285" customFormat="1" ht="20.25" customHeight="1" x14ac:dyDescent="0.25">
      <c r="B144" s="353" t="s">
        <v>186</v>
      </c>
      <c r="C144" s="330" t="s">
        <v>354</v>
      </c>
      <c r="D144" s="331" t="s">
        <v>448</v>
      </c>
      <c r="E144" s="331" t="s">
        <v>449</v>
      </c>
      <c r="F144" s="227">
        <v>3698</v>
      </c>
      <c r="G144" s="227">
        <v>3660</v>
      </c>
      <c r="H144" s="228">
        <f>+G144*100/F144</f>
        <v>98.972417522985396</v>
      </c>
      <c r="I144" s="227">
        <v>22</v>
      </c>
      <c r="J144" s="228">
        <f>+I144*100/G144</f>
        <v>0.60109289617486339</v>
      </c>
      <c r="K144" s="227">
        <f>+G144-I144</f>
        <v>3638</v>
      </c>
      <c r="L144" s="229">
        <f>+K144*100/G144</f>
        <v>99.398907103825138</v>
      </c>
      <c r="M144" s="227">
        <v>1</v>
      </c>
      <c r="N144" s="228">
        <f>+M144*100/K144</f>
        <v>2.7487630566245189E-2</v>
      </c>
      <c r="O144" s="227">
        <v>2983</v>
      </c>
      <c r="P144" s="228">
        <f>+O144*100/K144</f>
        <v>81.995601979109395</v>
      </c>
      <c r="Q144" s="227">
        <v>21</v>
      </c>
      <c r="R144" s="228">
        <f>+Q144*100/K144</f>
        <v>0.57724024189114898</v>
      </c>
      <c r="S144" s="227">
        <v>9</v>
      </c>
      <c r="T144" s="228">
        <f>+S144*100/K144</f>
        <v>0.24738867509620671</v>
      </c>
      <c r="U144" s="227">
        <v>328</v>
      </c>
      <c r="V144" s="228">
        <f>+U144*100/K144</f>
        <v>9.0159428257284215</v>
      </c>
      <c r="W144" s="227">
        <v>286</v>
      </c>
      <c r="X144" s="228">
        <f>+W144*100/K144</f>
        <v>7.8614623419461243</v>
      </c>
      <c r="Y144" s="227">
        <v>3</v>
      </c>
      <c r="Z144" s="228">
        <f>+Y144*100/K144</f>
        <v>8.2462891698735566E-2</v>
      </c>
      <c r="AA144" s="231">
        <v>7</v>
      </c>
      <c r="AB144" s="354">
        <f>+AA144*100/K144</f>
        <v>0.19241341396371633</v>
      </c>
      <c r="AC144" s="285">
        <f>+K144-M144-O144-Q144-S144-U144-W144-Y144-AA144</f>
        <v>0</v>
      </c>
    </row>
    <row r="145" spans="1:30" s="285" customFormat="1" ht="20.25" customHeight="1" x14ac:dyDescent="0.25">
      <c r="B145" s="286"/>
      <c r="C145" s="287"/>
      <c r="D145" s="288" t="s">
        <v>450</v>
      </c>
      <c r="E145" s="288" t="s">
        <v>451</v>
      </c>
      <c r="F145" s="236">
        <v>2270</v>
      </c>
      <c r="G145" s="236">
        <v>2250</v>
      </c>
      <c r="H145" s="237">
        <f t="shared" ref="H145:H151" si="168">+G145*100/F145</f>
        <v>99.118942731277528</v>
      </c>
      <c r="I145" s="236">
        <v>18</v>
      </c>
      <c r="J145" s="237">
        <f t="shared" ref="J145:J151" si="169">+I145*100/G145</f>
        <v>0.8</v>
      </c>
      <c r="K145" s="236">
        <f t="shared" ref="K145:K149" si="170">+G145-I145</f>
        <v>2232</v>
      </c>
      <c r="L145" s="238">
        <f t="shared" ref="L145:L151" si="171">+K145*100/G145</f>
        <v>99.2</v>
      </c>
      <c r="M145" s="236">
        <v>0</v>
      </c>
      <c r="N145" s="237">
        <f t="shared" ref="N145:N151" si="172">+M145*100/K145</f>
        <v>0</v>
      </c>
      <c r="O145" s="236">
        <v>1712</v>
      </c>
      <c r="P145" s="237">
        <f t="shared" ref="P145:P151" si="173">+O145*100/K145</f>
        <v>76.702508960573482</v>
      </c>
      <c r="Q145" s="236">
        <v>12</v>
      </c>
      <c r="R145" s="237">
        <f t="shared" ref="R145:R151" si="174">+Q145*100/K145</f>
        <v>0.5376344086021505</v>
      </c>
      <c r="S145" s="236">
        <v>4</v>
      </c>
      <c r="T145" s="237">
        <f t="shared" ref="T145:T151" si="175">+S145*100/K145</f>
        <v>0.17921146953405018</v>
      </c>
      <c r="U145" s="236">
        <v>262</v>
      </c>
      <c r="V145" s="237">
        <f t="shared" ref="V145:V151" si="176">+U145*100/K145</f>
        <v>11.738351254480287</v>
      </c>
      <c r="W145" s="236">
        <v>237</v>
      </c>
      <c r="X145" s="237">
        <f t="shared" ref="X145:X151" si="177">+W145*100/K145</f>
        <v>10.618279569892474</v>
      </c>
      <c r="Y145" s="236">
        <v>1</v>
      </c>
      <c r="Z145" s="237">
        <f t="shared" ref="Z145:Z151" si="178">+Y145*100/K145</f>
        <v>4.4802867383512544E-2</v>
      </c>
      <c r="AA145" s="240">
        <v>4</v>
      </c>
      <c r="AB145" s="355">
        <f t="shared" ref="AB145:AB151" si="179">+AA145*100/K145</f>
        <v>0.17921146953405018</v>
      </c>
      <c r="AC145" s="285">
        <f t="shared" ref="AC145:AC151" si="180">+K145-M145-O145-Q145-S145-U145-W145-Y145-AA145</f>
        <v>0</v>
      </c>
    </row>
    <row r="146" spans="1:30" s="285" customFormat="1" ht="20.25" customHeight="1" x14ac:dyDescent="0.25">
      <c r="B146" s="286"/>
      <c r="C146" s="287"/>
      <c r="D146" s="288" t="s">
        <v>452</v>
      </c>
      <c r="E146" s="288" t="s">
        <v>453</v>
      </c>
      <c r="F146" s="236">
        <v>1581</v>
      </c>
      <c r="G146" s="236">
        <v>1554</v>
      </c>
      <c r="H146" s="237">
        <f t="shared" si="168"/>
        <v>98.292220113851997</v>
      </c>
      <c r="I146" s="236">
        <v>13</v>
      </c>
      <c r="J146" s="237">
        <f t="shared" si="169"/>
        <v>0.83655083655083651</v>
      </c>
      <c r="K146" s="236">
        <f t="shared" si="170"/>
        <v>1541</v>
      </c>
      <c r="L146" s="238">
        <f t="shared" si="171"/>
        <v>99.163449163449158</v>
      </c>
      <c r="M146" s="236">
        <v>1</v>
      </c>
      <c r="N146" s="237">
        <f t="shared" si="172"/>
        <v>6.4892926670992862E-2</v>
      </c>
      <c r="O146" s="236">
        <v>943</v>
      </c>
      <c r="P146" s="237">
        <f t="shared" si="173"/>
        <v>61.194029850746269</v>
      </c>
      <c r="Q146" s="236">
        <v>43</v>
      </c>
      <c r="R146" s="237">
        <f t="shared" si="174"/>
        <v>2.790395846852693</v>
      </c>
      <c r="S146" s="236">
        <v>13</v>
      </c>
      <c r="T146" s="237">
        <f t="shared" si="175"/>
        <v>0.84360804672290723</v>
      </c>
      <c r="U146" s="236">
        <v>238</v>
      </c>
      <c r="V146" s="237">
        <f t="shared" si="176"/>
        <v>15.444516547696301</v>
      </c>
      <c r="W146" s="236">
        <v>291</v>
      </c>
      <c r="X146" s="237">
        <f t="shared" si="177"/>
        <v>18.883841661258923</v>
      </c>
      <c r="Y146" s="236">
        <v>4</v>
      </c>
      <c r="Z146" s="237">
        <f t="shared" si="178"/>
        <v>0.25957170668397145</v>
      </c>
      <c r="AA146" s="240">
        <v>8</v>
      </c>
      <c r="AB146" s="355">
        <f t="shared" si="179"/>
        <v>0.5191434133679429</v>
      </c>
      <c r="AC146" s="285">
        <f t="shared" si="180"/>
        <v>0</v>
      </c>
    </row>
    <row r="147" spans="1:30" s="285" customFormat="1" ht="20.25" customHeight="1" x14ac:dyDescent="0.25">
      <c r="B147" s="286"/>
      <c r="C147" s="287"/>
      <c r="D147" s="288" t="s">
        <v>452</v>
      </c>
      <c r="E147" s="288" t="s">
        <v>454</v>
      </c>
      <c r="F147" s="236">
        <v>1021</v>
      </c>
      <c r="G147" s="236">
        <v>1013</v>
      </c>
      <c r="H147" s="237">
        <f t="shared" si="168"/>
        <v>99.216454456415278</v>
      </c>
      <c r="I147" s="236">
        <v>20</v>
      </c>
      <c r="J147" s="237">
        <f t="shared" si="169"/>
        <v>1.9743336623889438</v>
      </c>
      <c r="K147" s="236">
        <f t="shared" si="170"/>
        <v>993</v>
      </c>
      <c r="L147" s="238">
        <f t="shared" si="171"/>
        <v>98.025666337611057</v>
      </c>
      <c r="M147" s="289">
        <v>0</v>
      </c>
      <c r="N147" s="237">
        <f t="shared" si="172"/>
        <v>0</v>
      </c>
      <c r="O147" s="289">
        <v>603</v>
      </c>
      <c r="P147" s="237">
        <f t="shared" si="173"/>
        <v>60.725075528700906</v>
      </c>
      <c r="Q147" s="236">
        <v>1</v>
      </c>
      <c r="R147" s="237">
        <f t="shared" si="174"/>
        <v>0.10070493454179255</v>
      </c>
      <c r="S147" s="236">
        <v>1</v>
      </c>
      <c r="T147" s="237">
        <f t="shared" si="175"/>
        <v>0.10070493454179255</v>
      </c>
      <c r="U147" s="236">
        <v>219</v>
      </c>
      <c r="V147" s="237">
        <f t="shared" si="176"/>
        <v>22.05438066465257</v>
      </c>
      <c r="W147" s="236">
        <v>168</v>
      </c>
      <c r="X147" s="237">
        <f t="shared" si="177"/>
        <v>16.918429003021149</v>
      </c>
      <c r="Y147" s="236">
        <v>0</v>
      </c>
      <c r="Z147" s="237">
        <f t="shared" si="178"/>
        <v>0</v>
      </c>
      <c r="AA147" s="240">
        <v>1</v>
      </c>
      <c r="AB147" s="355">
        <f t="shared" si="179"/>
        <v>0.10070493454179255</v>
      </c>
      <c r="AC147" s="285">
        <f t="shared" si="180"/>
        <v>0</v>
      </c>
    </row>
    <row r="148" spans="1:30" s="285" customFormat="1" ht="20.25" customHeight="1" x14ac:dyDescent="0.25">
      <c r="B148" s="286"/>
      <c r="C148" s="287"/>
      <c r="D148" s="288" t="s">
        <v>455</v>
      </c>
      <c r="E148" s="288" t="s">
        <v>456</v>
      </c>
      <c r="F148" s="236">
        <v>3667</v>
      </c>
      <c r="G148" s="236">
        <v>3630</v>
      </c>
      <c r="H148" s="237">
        <f t="shared" si="168"/>
        <v>98.991000818107452</v>
      </c>
      <c r="I148" s="236">
        <v>21</v>
      </c>
      <c r="J148" s="237">
        <f t="shared" si="169"/>
        <v>0.57851239669421484</v>
      </c>
      <c r="K148" s="236">
        <f t="shared" si="170"/>
        <v>3609</v>
      </c>
      <c r="L148" s="238">
        <f t="shared" si="171"/>
        <v>99.421487603305792</v>
      </c>
      <c r="M148" s="289">
        <v>1</v>
      </c>
      <c r="N148" s="237">
        <f t="shared" si="172"/>
        <v>2.7708506511499031E-2</v>
      </c>
      <c r="O148" s="289">
        <v>2761</v>
      </c>
      <c r="P148" s="237">
        <f t="shared" si="173"/>
        <v>76.503186478248821</v>
      </c>
      <c r="Q148" s="289">
        <v>29</v>
      </c>
      <c r="R148" s="237">
        <f t="shared" si="174"/>
        <v>0.80354668883347191</v>
      </c>
      <c r="S148" s="236">
        <v>10</v>
      </c>
      <c r="T148" s="237">
        <f t="shared" si="175"/>
        <v>0.27708506511499031</v>
      </c>
      <c r="U148" s="236">
        <v>343</v>
      </c>
      <c r="V148" s="237">
        <f t="shared" si="176"/>
        <v>9.5040177334441669</v>
      </c>
      <c r="W148" s="236">
        <v>459</v>
      </c>
      <c r="X148" s="237">
        <f t="shared" si="177"/>
        <v>12.718204488778055</v>
      </c>
      <c r="Y148" s="236">
        <v>1</v>
      </c>
      <c r="Z148" s="237">
        <f t="shared" si="178"/>
        <v>2.7708506511499031E-2</v>
      </c>
      <c r="AA148" s="240">
        <v>5</v>
      </c>
      <c r="AB148" s="355">
        <f t="shared" si="179"/>
        <v>0.13854253255749516</v>
      </c>
      <c r="AC148" s="285">
        <f t="shared" si="180"/>
        <v>0</v>
      </c>
    </row>
    <row r="149" spans="1:30" s="285" customFormat="1" ht="20.25" customHeight="1" thickBot="1" x14ac:dyDescent="0.3">
      <c r="B149" s="290"/>
      <c r="C149" s="291"/>
      <c r="D149" s="292" t="s">
        <v>351</v>
      </c>
      <c r="E149" s="292" t="s">
        <v>451</v>
      </c>
      <c r="F149" s="293">
        <v>2511</v>
      </c>
      <c r="G149" s="293">
        <v>2471</v>
      </c>
      <c r="H149" s="356">
        <f t="shared" si="168"/>
        <v>98.407009159697338</v>
      </c>
      <c r="I149" s="293">
        <v>19</v>
      </c>
      <c r="J149" s="356">
        <f t="shared" si="169"/>
        <v>0.76891946580331849</v>
      </c>
      <c r="K149" s="293">
        <f t="shared" si="170"/>
        <v>2452</v>
      </c>
      <c r="L149" s="357">
        <f t="shared" si="171"/>
        <v>99.231080534196678</v>
      </c>
      <c r="M149" s="297">
        <v>1</v>
      </c>
      <c r="N149" s="356">
        <f t="shared" si="172"/>
        <v>4.0783034257748776E-2</v>
      </c>
      <c r="O149" s="297">
        <v>1931</v>
      </c>
      <c r="P149" s="356">
        <f t="shared" si="173"/>
        <v>78.752039151712893</v>
      </c>
      <c r="Q149" s="297">
        <v>50</v>
      </c>
      <c r="R149" s="356">
        <f t="shared" si="174"/>
        <v>2.0391517128874388</v>
      </c>
      <c r="S149" s="293">
        <v>9</v>
      </c>
      <c r="T149" s="356">
        <f t="shared" si="175"/>
        <v>0.36704730831973897</v>
      </c>
      <c r="U149" s="293">
        <v>199</v>
      </c>
      <c r="V149" s="356">
        <f t="shared" si="176"/>
        <v>8.1158238172920072</v>
      </c>
      <c r="W149" s="293">
        <v>256</v>
      </c>
      <c r="X149" s="356">
        <f t="shared" si="177"/>
        <v>10.440456769983687</v>
      </c>
      <c r="Y149" s="293">
        <v>2</v>
      </c>
      <c r="Z149" s="356">
        <f t="shared" si="178"/>
        <v>8.1566068515497553E-2</v>
      </c>
      <c r="AA149" s="299">
        <v>4</v>
      </c>
      <c r="AB149" s="358">
        <f t="shared" si="179"/>
        <v>0.16313213703099511</v>
      </c>
      <c r="AC149" s="285">
        <f t="shared" si="180"/>
        <v>0</v>
      </c>
    </row>
    <row r="150" spans="1:30" s="301" customFormat="1" ht="16.5" thickTop="1" x14ac:dyDescent="0.25">
      <c r="G150" s="318"/>
      <c r="H150" s="207"/>
      <c r="J150" s="207"/>
      <c r="L150" s="359"/>
      <c r="M150" s="319"/>
      <c r="N150" s="207"/>
      <c r="O150" s="319"/>
      <c r="P150" s="207"/>
      <c r="Q150" s="319"/>
      <c r="R150" s="207"/>
      <c r="S150" s="320"/>
      <c r="T150" s="207"/>
      <c r="U150" s="320"/>
      <c r="V150" s="207"/>
      <c r="W150" s="320"/>
      <c r="X150" s="207"/>
      <c r="Y150" s="320"/>
      <c r="Z150" s="207"/>
      <c r="AA150" s="321"/>
      <c r="AB150" s="207"/>
      <c r="AC150" s="360">
        <f t="shared" si="180"/>
        <v>0</v>
      </c>
    </row>
    <row r="151" spans="1:30" s="301" customFormat="1" x14ac:dyDescent="0.25">
      <c r="F151" s="308">
        <f>SUM(F144:F150)</f>
        <v>14748</v>
      </c>
      <c r="G151" s="308">
        <f>SUM(G144:G150)</f>
        <v>14578</v>
      </c>
      <c r="H151" s="207">
        <f t="shared" si="168"/>
        <v>98.847301328993765</v>
      </c>
      <c r="I151" s="308">
        <f t="shared" ref="I151:AA151" si="181">SUM(I144:I150)</f>
        <v>113</v>
      </c>
      <c r="J151" s="207">
        <f t="shared" si="169"/>
        <v>0.77514062285635887</v>
      </c>
      <c r="K151" s="308">
        <f t="shared" si="181"/>
        <v>14465</v>
      </c>
      <c r="L151" s="359">
        <f t="shared" si="171"/>
        <v>99.224859377143645</v>
      </c>
      <c r="M151" s="308">
        <f>SUM(M144:M150)</f>
        <v>4</v>
      </c>
      <c r="N151" s="207">
        <f t="shared" si="172"/>
        <v>2.7652955409609402E-2</v>
      </c>
      <c r="O151" s="308">
        <f>SUM(O144:O149)</f>
        <v>10933</v>
      </c>
      <c r="P151" s="207">
        <f t="shared" si="173"/>
        <v>75.582440373314896</v>
      </c>
      <c r="Q151" s="308">
        <f>SUM(Q144:Q149)</f>
        <v>156</v>
      </c>
      <c r="R151" s="207">
        <f t="shared" si="174"/>
        <v>1.0784652609747667</v>
      </c>
      <c r="S151" s="308">
        <f>SUM(S144:S149)</f>
        <v>46</v>
      </c>
      <c r="T151" s="207">
        <f t="shared" si="175"/>
        <v>0.31800898721050813</v>
      </c>
      <c r="U151" s="308">
        <f t="shared" si="181"/>
        <v>1589</v>
      </c>
      <c r="V151" s="207">
        <f t="shared" si="176"/>
        <v>10.985136536467335</v>
      </c>
      <c r="W151" s="308">
        <f t="shared" si="181"/>
        <v>1697</v>
      </c>
      <c r="X151" s="207">
        <f t="shared" si="177"/>
        <v>11.731766332526789</v>
      </c>
      <c r="Y151" s="308">
        <f t="shared" si="181"/>
        <v>11</v>
      </c>
      <c r="Z151" s="207">
        <f t="shared" si="178"/>
        <v>7.6045627376425853E-2</v>
      </c>
      <c r="AA151" s="308">
        <f t="shared" si="181"/>
        <v>29</v>
      </c>
      <c r="AB151" s="207">
        <f t="shared" si="179"/>
        <v>0.20048392671966817</v>
      </c>
      <c r="AC151" s="360">
        <f t="shared" si="180"/>
        <v>0</v>
      </c>
    </row>
    <row r="152" spans="1:30" s="202" customFormat="1" ht="16.5" thickBot="1" x14ac:dyDescent="0.3">
      <c r="E152" s="322"/>
      <c r="F152" s="323"/>
      <c r="H152" s="323"/>
      <c r="J152" s="329"/>
      <c r="K152" s="324"/>
      <c r="L152" s="329"/>
      <c r="M152" s="209"/>
      <c r="N152" s="329"/>
      <c r="O152" s="324"/>
      <c r="P152" s="329"/>
      <c r="Q152" s="325"/>
      <c r="R152" s="323"/>
      <c r="S152" s="325"/>
      <c r="T152" s="323"/>
      <c r="U152" s="325"/>
      <c r="V152" s="323"/>
      <c r="W152" s="325"/>
      <c r="X152" s="323"/>
      <c r="Y152" s="220"/>
      <c r="Z152" s="323"/>
      <c r="AB152" s="323"/>
    </row>
    <row r="153" spans="1:30" s="262" customFormat="1" ht="20.100000000000001" customHeight="1" thickTop="1" x14ac:dyDescent="0.25">
      <c r="A153" s="1356"/>
      <c r="B153" s="1348" t="s">
        <v>1</v>
      </c>
      <c r="C153" s="1357" t="s">
        <v>2</v>
      </c>
      <c r="D153" s="1357" t="s">
        <v>358</v>
      </c>
      <c r="E153" s="1357" t="s">
        <v>359</v>
      </c>
      <c r="F153" s="1357" t="s">
        <v>3</v>
      </c>
      <c r="G153" s="1359" t="s">
        <v>4</v>
      </c>
      <c r="H153" s="1361" t="s">
        <v>5</v>
      </c>
      <c r="I153" s="1363" t="s">
        <v>6</v>
      </c>
      <c r="J153" s="1361" t="s">
        <v>5</v>
      </c>
      <c r="K153" s="1357" t="s">
        <v>7</v>
      </c>
      <c r="L153" s="1365" t="s">
        <v>5</v>
      </c>
      <c r="M153" s="1367" t="s">
        <v>8</v>
      </c>
      <c r="N153" s="1367"/>
      <c r="O153" s="1367"/>
      <c r="P153" s="1367"/>
      <c r="Q153" s="1367"/>
      <c r="R153" s="1367"/>
      <c r="S153" s="1367"/>
      <c r="T153" s="1367"/>
      <c r="U153" s="1367"/>
      <c r="V153" s="1367"/>
      <c r="W153" s="1367"/>
      <c r="X153" s="1367"/>
      <c r="Y153" s="1367"/>
      <c r="Z153" s="1367"/>
      <c r="AA153" s="1367"/>
      <c r="AB153" s="1368"/>
    </row>
    <row r="154" spans="1:30" s="262" customFormat="1" ht="20.100000000000001" customHeight="1" thickBot="1" x14ac:dyDescent="0.3">
      <c r="A154" s="1356"/>
      <c r="B154" s="1349"/>
      <c r="C154" s="1358"/>
      <c r="D154" s="1358"/>
      <c r="E154" s="1358"/>
      <c r="F154" s="1358"/>
      <c r="G154" s="1360"/>
      <c r="H154" s="1362"/>
      <c r="I154" s="1364"/>
      <c r="J154" s="1362"/>
      <c r="K154" s="1358"/>
      <c r="L154" s="1366"/>
      <c r="M154" s="221" t="s">
        <v>9</v>
      </c>
      <c r="N154" s="222" t="s">
        <v>5</v>
      </c>
      <c r="O154" s="221" t="s">
        <v>10</v>
      </c>
      <c r="P154" s="222" t="s">
        <v>5</v>
      </c>
      <c r="Q154" s="221" t="s">
        <v>11</v>
      </c>
      <c r="R154" s="222" t="s">
        <v>5</v>
      </c>
      <c r="S154" s="221" t="s">
        <v>12</v>
      </c>
      <c r="T154" s="222" t="s">
        <v>5</v>
      </c>
      <c r="U154" s="221" t="s">
        <v>13</v>
      </c>
      <c r="V154" s="222" t="s">
        <v>5</v>
      </c>
      <c r="W154" s="221" t="s">
        <v>14</v>
      </c>
      <c r="X154" s="222" t="s">
        <v>5</v>
      </c>
      <c r="Y154" s="221" t="s">
        <v>15</v>
      </c>
      <c r="Z154" s="222" t="s">
        <v>5</v>
      </c>
      <c r="AA154" s="221" t="s">
        <v>16</v>
      </c>
      <c r="AB154" s="225" t="s">
        <v>5</v>
      </c>
    </row>
    <row r="155" spans="1:30" s="262" customFormat="1" ht="20.25" customHeight="1" x14ac:dyDescent="0.25">
      <c r="B155" s="388" t="s">
        <v>186</v>
      </c>
      <c r="C155" s="362" t="s">
        <v>355</v>
      </c>
      <c r="D155" s="363" t="s">
        <v>457</v>
      </c>
      <c r="E155" s="363" t="s">
        <v>140</v>
      </c>
      <c r="F155" s="226">
        <v>2339</v>
      </c>
      <c r="G155" s="267">
        <v>2318</v>
      </c>
      <c r="H155" s="364">
        <f>+G155*100/F155</f>
        <v>99.102180418982471</v>
      </c>
      <c r="I155" s="267">
        <v>15</v>
      </c>
      <c r="J155" s="364">
        <f>+I155*100/G155</f>
        <v>0.64710957722174289</v>
      </c>
      <c r="K155" s="267">
        <f>G155-I155</f>
        <v>2303</v>
      </c>
      <c r="L155" s="365">
        <f>+K155*100/G155</f>
        <v>99.352890422778259</v>
      </c>
      <c r="M155" s="270">
        <v>1</v>
      </c>
      <c r="N155" s="366">
        <f>+M155*100/K155</f>
        <v>4.3421623968736431E-2</v>
      </c>
      <c r="O155" s="267">
        <v>1744</v>
      </c>
      <c r="P155" s="364">
        <f>+O155*100/K155</f>
        <v>75.727312201476337</v>
      </c>
      <c r="Q155" s="270">
        <v>1</v>
      </c>
      <c r="R155" s="366">
        <f>+Q155*100/K155</f>
        <v>4.3421623968736431E-2</v>
      </c>
      <c r="S155" s="267">
        <v>0</v>
      </c>
      <c r="T155" s="364">
        <f>+S155*100/K155</f>
        <v>0</v>
      </c>
      <c r="U155" s="267">
        <v>174</v>
      </c>
      <c r="V155" s="364">
        <f>+U155*100/K155</f>
        <v>7.5553625705601393</v>
      </c>
      <c r="W155" s="267">
        <v>383</v>
      </c>
      <c r="X155" s="364"/>
      <c r="Y155" s="270">
        <v>0</v>
      </c>
      <c r="Z155" s="366"/>
      <c r="AA155" s="272">
        <v>0</v>
      </c>
      <c r="AB155" s="273"/>
      <c r="AC155" s="306">
        <f>+K155-M155-O155-Q155-S155-U155-W155-Y155-AA155</f>
        <v>0</v>
      </c>
      <c r="AD155" s="367"/>
    </row>
    <row r="156" spans="1:30" s="262" customFormat="1" ht="20.25" customHeight="1" x14ac:dyDescent="0.25">
      <c r="B156" s="368"/>
      <c r="C156" s="369"/>
      <c r="D156" s="370" t="s">
        <v>458</v>
      </c>
      <c r="E156" s="370" t="s">
        <v>459</v>
      </c>
      <c r="F156" s="235">
        <v>2397</v>
      </c>
      <c r="G156" s="278">
        <v>2355</v>
      </c>
      <c r="H156" s="371">
        <f t="shared" ref="H156:H161" si="182">+G156*100/F156</f>
        <v>98.247809762202749</v>
      </c>
      <c r="I156" s="278">
        <v>22</v>
      </c>
      <c r="J156" s="371">
        <f t="shared" ref="J156:J161" si="183">+I156*100/G156</f>
        <v>0.93418259023354566</v>
      </c>
      <c r="K156" s="278">
        <f t="shared" ref="K156:K159" si="184">G156-I156</f>
        <v>2333</v>
      </c>
      <c r="L156" s="372">
        <f t="shared" ref="L156:L161" si="185">+K156*100/G156</f>
        <v>99.065817409766453</v>
      </c>
      <c r="M156" s="281">
        <v>1</v>
      </c>
      <c r="N156" s="373">
        <f t="shared" ref="N156:N161" si="186">+M156*100/K156</f>
        <v>4.2863266180882986E-2</v>
      </c>
      <c r="O156" s="278">
        <v>1902</v>
      </c>
      <c r="P156" s="371">
        <f t="shared" ref="P156:P161" si="187">+O156*100/K156</f>
        <v>81.525932276039441</v>
      </c>
      <c r="Q156" s="281">
        <v>3</v>
      </c>
      <c r="R156" s="373">
        <f t="shared" ref="R156:R161" si="188">+Q156*100/K156</f>
        <v>0.12858979854264896</v>
      </c>
      <c r="S156" s="278">
        <v>0</v>
      </c>
      <c r="T156" s="371">
        <f t="shared" ref="T156:T161" si="189">+S156*100/K156</f>
        <v>0</v>
      </c>
      <c r="U156" s="278">
        <v>0</v>
      </c>
      <c r="V156" s="371">
        <f t="shared" ref="V156:V161" si="190">+U156*100/K156</f>
        <v>0</v>
      </c>
      <c r="W156" s="278">
        <v>425</v>
      </c>
      <c r="X156" s="371"/>
      <c r="Y156" s="281">
        <v>1</v>
      </c>
      <c r="Z156" s="373"/>
      <c r="AA156" s="283">
        <v>1</v>
      </c>
      <c r="AB156" s="284"/>
      <c r="AC156" s="306">
        <f t="shared" ref="AC156:AC161" si="191">+K156-M156-O156-Q156-S156-U156-W156-Y156-AA156</f>
        <v>0</v>
      </c>
      <c r="AD156" s="306"/>
    </row>
    <row r="157" spans="1:30" s="407" customFormat="1" ht="20.25" customHeight="1" x14ac:dyDescent="0.25">
      <c r="B157" s="368"/>
      <c r="C157" s="374"/>
      <c r="D157" s="375" t="s">
        <v>460</v>
      </c>
      <c r="E157" s="375" t="s">
        <v>461</v>
      </c>
      <c r="F157" s="278">
        <v>1954</v>
      </c>
      <c r="G157" s="278">
        <v>1929</v>
      </c>
      <c r="H157" s="371">
        <f t="shared" si="182"/>
        <v>98.720573183213915</v>
      </c>
      <c r="I157" s="278">
        <v>24</v>
      </c>
      <c r="J157" s="371">
        <f t="shared" si="183"/>
        <v>1.2441679626749611</v>
      </c>
      <c r="K157" s="278">
        <f t="shared" si="184"/>
        <v>1905</v>
      </c>
      <c r="L157" s="372">
        <f t="shared" si="185"/>
        <v>98.755832037325035</v>
      </c>
      <c r="M157" s="278">
        <v>0</v>
      </c>
      <c r="N157" s="373">
        <f t="shared" si="186"/>
        <v>0</v>
      </c>
      <c r="O157" s="278">
        <v>1267</v>
      </c>
      <c r="P157" s="371">
        <f t="shared" si="187"/>
        <v>66.509186351706035</v>
      </c>
      <c r="Q157" s="278">
        <v>5</v>
      </c>
      <c r="R157" s="373">
        <f t="shared" si="188"/>
        <v>0.26246719160104987</v>
      </c>
      <c r="S157" s="278">
        <v>29</v>
      </c>
      <c r="T157" s="371">
        <f t="shared" si="189"/>
        <v>1.5223097112860893</v>
      </c>
      <c r="U157" s="278">
        <v>198</v>
      </c>
      <c r="V157" s="371">
        <f t="shared" si="190"/>
        <v>10.393700787401574</v>
      </c>
      <c r="W157" s="278">
        <v>398</v>
      </c>
      <c r="X157" s="371"/>
      <c r="Y157" s="278">
        <v>3</v>
      </c>
      <c r="Z157" s="371"/>
      <c r="AA157" s="283">
        <v>5</v>
      </c>
      <c r="AB157" s="333"/>
      <c r="AC157" s="306">
        <f t="shared" si="191"/>
        <v>0</v>
      </c>
      <c r="AD157" s="408"/>
    </row>
    <row r="158" spans="1:30" s="262" customFormat="1" ht="20.25" customHeight="1" x14ac:dyDescent="0.25">
      <c r="B158" s="409"/>
      <c r="C158" s="369"/>
      <c r="D158" s="370" t="s">
        <v>462</v>
      </c>
      <c r="E158" s="370" t="s">
        <v>463</v>
      </c>
      <c r="F158" s="235">
        <v>3542</v>
      </c>
      <c r="G158" s="235">
        <v>3515</v>
      </c>
      <c r="H158" s="371">
        <f t="shared" si="182"/>
        <v>99.2377188029362</v>
      </c>
      <c r="I158" s="281">
        <v>27</v>
      </c>
      <c r="J158" s="371">
        <f t="shared" si="183"/>
        <v>0.7681365576102418</v>
      </c>
      <c r="K158" s="278">
        <f t="shared" si="184"/>
        <v>3488</v>
      </c>
      <c r="L158" s="372">
        <f t="shared" si="185"/>
        <v>99.231863442389752</v>
      </c>
      <c r="M158" s="314">
        <v>1</v>
      </c>
      <c r="N158" s="373">
        <f t="shared" si="186"/>
        <v>2.8669724770642203E-2</v>
      </c>
      <c r="O158" s="314">
        <v>2741</v>
      </c>
      <c r="P158" s="371">
        <f t="shared" si="187"/>
        <v>78.583715596330279</v>
      </c>
      <c r="Q158" s="281">
        <v>7</v>
      </c>
      <c r="R158" s="373">
        <f t="shared" si="188"/>
        <v>0.2006880733944954</v>
      </c>
      <c r="S158" s="281">
        <v>36</v>
      </c>
      <c r="T158" s="371">
        <f t="shared" si="189"/>
        <v>1.0321100917431192</v>
      </c>
      <c r="U158" s="281">
        <v>212</v>
      </c>
      <c r="V158" s="371">
        <f t="shared" si="190"/>
        <v>6.0779816513761471</v>
      </c>
      <c r="W158" s="281">
        <v>478</v>
      </c>
      <c r="X158" s="373"/>
      <c r="Y158" s="281">
        <v>4</v>
      </c>
      <c r="Z158" s="373"/>
      <c r="AA158" s="342">
        <v>9</v>
      </c>
      <c r="AB158" s="284"/>
      <c r="AC158" s="306">
        <f t="shared" si="191"/>
        <v>0</v>
      </c>
    </row>
    <row r="159" spans="1:30" s="262" customFormat="1" ht="20.25" customHeight="1" thickBot="1" x14ac:dyDescent="0.3">
      <c r="B159" s="410"/>
      <c r="C159" s="377"/>
      <c r="D159" s="378" t="s">
        <v>355</v>
      </c>
      <c r="E159" s="378" t="s">
        <v>464</v>
      </c>
      <c r="F159" s="348">
        <v>2061</v>
      </c>
      <c r="G159" s="348">
        <v>1988</v>
      </c>
      <c r="H159" s="380">
        <f t="shared" si="182"/>
        <v>96.458030082484228</v>
      </c>
      <c r="I159" s="348">
        <v>24</v>
      </c>
      <c r="J159" s="380">
        <f t="shared" si="183"/>
        <v>1.2072434607645874</v>
      </c>
      <c r="K159" s="295">
        <f t="shared" si="184"/>
        <v>1964</v>
      </c>
      <c r="L159" s="381">
        <f t="shared" si="185"/>
        <v>98.792756539235413</v>
      </c>
      <c r="M159" s="349">
        <v>1</v>
      </c>
      <c r="N159" s="382">
        <f t="shared" si="186"/>
        <v>5.0916496945010187E-2</v>
      </c>
      <c r="O159" s="349">
        <v>1313</v>
      </c>
      <c r="P159" s="380">
        <f t="shared" si="187"/>
        <v>66.853360488798373</v>
      </c>
      <c r="Q159" s="349">
        <v>4</v>
      </c>
      <c r="R159" s="382">
        <f t="shared" si="188"/>
        <v>0.20366598778004075</v>
      </c>
      <c r="S159" s="348">
        <v>0</v>
      </c>
      <c r="T159" s="380">
        <f t="shared" si="189"/>
        <v>0</v>
      </c>
      <c r="U159" s="348">
        <v>246</v>
      </c>
      <c r="V159" s="380">
        <f t="shared" si="190"/>
        <v>12.525458248472505</v>
      </c>
      <c r="W159" s="348">
        <v>396</v>
      </c>
      <c r="X159" s="382"/>
      <c r="Y159" s="348">
        <v>1</v>
      </c>
      <c r="Z159" s="382"/>
      <c r="AA159" s="350">
        <v>3</v>
      </c>
      <c r="AB159" s="300"/>
      <c r="AC159" s="306">
        <f t="shared" si="191"/>
        <v>0</v>
      </c>
    </row>
    <row r="160" spans="1:30" s="301" customFormat="1" ht="15" thickTop="1" x14ac:dyDescent="0.25">
      <c r="G160" s="318"/>
      <c r="H160" s="383"/>
      <c r="J160" s="383"/>
      <c r="L160" s="384"/>
      <c r="M160" s="319"/>
      <c r="N160" s="385"/>
      <c r="O160" s="319"/>
      <c r="P160" s="383"/>
      <c r="Q160" s="319"/>
      <c r="R160" s="385"/>
      <c r="S160" s="320"/>
      <c r="T160" s="383"/>
      <c r="U160" s="320"/>
      <c r="V160" s="383"/>
      <c r="W160" s="320"/>
      <c r="X160" s="385"/>
      <c r="Y160" s="320"/>
      <c r="Z160" s="385"/>
      <c r="AA160" s="321"/>
      <c r="AB160" s="311"/>
      <c r="AC160" s="320">
        <f t="shared" si="191"/>
        <v>0</v>
      </c>
    </row>
    <row r="161" spans="1:30" s="301" customFormat="1" ht="14.25" x14ac:dyDescent="0.25">
      <c r="F161" s="308">
        <f>SUM(F155:F160)</f>
        <v>12293</v>
      </c>
      <c r="G161" s="308">
        <f>SUM(G155:G160)</f>
        <v>12105</v>
      </c>
      <c r="H161" s="383">
        <f t="shared" si="182"/>
        <v>98.470674367526229</v>
      </c>
      <c r="I161" s="308">
        <f t="shared" ref="I161:AB161" si="192">SUM(I155:I160)</f>
        <v>112</v>
      </c>
      <c r="J161" s="383">
        <f t="shared" si="183"/>
        <v>0.92523750516315573</v>
      </c>
      <c r="K161" s="308">
        <f t="shared" si="192"/>
        <v>11993</v>
      </c>
      <c r="L161" s="384">
        <f t="shared" si="185"/>
        <v>99.074762494836847</v>
      </c>
      <c r="M161" s="308">
        <f t="shared" si="192"/>
        <v>4</v>
      </c>
      <c r="N161" s="385">
        <f t="shared" si="186"/>
        <v>3.3352789126990745E-2</v>
      </c>
      <c r="O161" s="308">
        <f>SUM(O155:O159)</f>
        <v>8967</v>
      </c>
      <c r="P161" s="383">
        <f t="shared" si="187"/>
        <v>74.768615025431501</v>
      </c>
      <c r="Q161" s="308">
        <f>SUM(Q155:Q159)</f>
        <v>20</v>
      </c>
      <c r="R161" s="385">
        <f t="shared" si="188"/>
        <v>0.16676394563495373</v>
      </c>
      <c r="S161" s="308">
        <f t="shared" si="192"/>
        <v>65</v>
      </c>
      <c r="T161" s="383">
        <f t="shared" si="189"/>
        <v>0.54198282331359959</v>
      </c>
      <c r="U161" s="308">
        <f t="shared" si="192"/>
        <v>830</v>
      </c>
      <c r="V161" s="383">
        <f t="shared" si="190"/>
        <v>6.9207037438505798</v>
      </c>
      <c r="W161" s="308">
        <f t="shared" si="192"/>
        <v>2080</v>
      </c>
      <c r="X161" s="311">
        <f t="shared" si="192"/>
        <v>0</v>
      </c>
      <c r="Y161" s="308">
        <f t="shared" si="192"/>
        <v>9</v>
      </c>
      <c r="Z161" s="311">
        <f t="shared" si="192"/>
        <v>0</v>
      </c>
      <c r="AA161" s="308">
        <f t="shared" si="192"/>
        <v>18</v>
      </c>
      <c r="AB161" s="311">
        <f t="shared" si="192"/>
        <v>0</v>
      </c>
      <c r="AC161" s="320">
        <f t="shared" si="191"/>
        <v>0</v>
      </c>
    </row>
    <row r="162" spans="1:30" s="202" customFormat="1" ht="16.5" thickBot="1" x14ac:dyDescent="0.3">
      <c r="E162" s="322"/>
      <c r="F162" s="323"/>
      <c r="H162" s="323"/>
      <c r="J162" s="329"/>
      <c r="K162" s="324"/>
      <c r="L162" s="329"/>
      <c r="M162" s="209"/>
      <c r="N162" s="329"/>
      <c r="O162" s="324"/>
      <c r="P162" s="329"/>
      <c r="Q162" s="325"/>
      <c r="R162" s="323"/>
      <c r="S162" s="325"/>
      <c r="T162" s="323"/>
      <c r="U162" s="325"/>
      <c r="V162" s="323"/>
      <c r="W162" s="325"/>
      <c r="X162" s="323"/>
      <c r="Y162" s="220"/>
      <c r="Z162" s="323"/>
      <c r="AB162" s="323"/>
    </row>
    <row r="163" spans="1:30" s="262" customFormat="1" ht="20.100000000000001" customHeight="1" thickTop="1" x14ac:dyDescent="0.25">
      <c r="A163" s="1356"/>
      <c r="B163" s="1348" t="s">
        <v>1</v>
      </c>
      <c r="C163" s="1357" t="s">
        <v>2</v>
      </c>
      <c r="D163" s="1357" t="s">
        <v>358</v>
      </c>
      <c r="E163" s="1357" t="s">
        <v>359</v>
      </c>
      <c r="F163" s="1357" t="s">
        <v>3</v>
      </c>
      <c r="G163" s="1359" t="s">
        <v>4</v>
      </c>
      <c r="H163" s="1361" t="s">
        <v>5</v>
      </c>
      <c r="I163" s="1363" t="s">
        <v>6</v>
      </c>
      <c r="J163" s="1361" t="s">
        <v>5</v>
      </c>
      <c r="K163" s="1357" t="s">
        <v>7</v>
      </c>
      <c r="L163" s="1365" t="s">
        <v>5</v>
      </c>
      <c r="M163" s="1367" t="s">
        <v>8</v>
      </c>
      <c r="N163" s="1367"/>
      <c r="O163" s="1367"/>
      <c r="P163" s="1367"/>
      <c r="Q163" s="1367"/>
      <c r="R163" s="1367"/>
      <c r="S163" s="1367"/>
      <c r="T163" s="1367"/>
      <c r="U163" s="1367"/>
      <c r="V163" s="1367"/>
      <c r="W163" s="1367"/>
      <c r="X163" s="1367"/>
      <c r="Y163" s="1367"/>
      <c r="Z163" s="1367"/>
      <c r="AA163" s="1367"/>
      <c r="AB163" s="1368"/>
    </row>
    <row r="164" spans="1:30" s="262" customFormat="1" ht="20.100000000000001" customHeight="1" thickBot="1" x14ac:dyDescent="0.3">
      <c r="A164" s="1356"/>
      <c r="B164" s="1349"/>
      <c r="C164" s="1358"/>
      <c r="D164" s="1358"/>
      <c r="E164" s="1358"/>
      <c r="F164" s="1358"/>
      <c r="G164" s="1360"/>
      <c r="H164" s="1362"/>
      <c r="I164" s="1364"/>
      <c r="J164" s="1362"/>
      <c r="K164" s="1358"/>
      <c r="L164" s="1366"/>
      <c r="M164" s="221" t="s">
        <v>9</v>
      </c>
      <c r="N164" s="222" t="s">
        <v>5</v>
      </c>
      <c r="O164" s="221" t="s">
        <v>10</v>
      </c>
      <c r="P164" s="222" t="s">
        <v>5</v>
      </c>
      <c r="Q164" s="221" t="s">
        <v>11</v>
      </c>
      <c r="R164" s="222" t="s">
        <v>5</v>
      </c>
      <c r="S164" s="221" t="s">
        <v>12</v>
      </c>
      <c r="T164" s="222" t="s">
        <v>5</v>
      </c>
      <c r="U164" s="221" t="s">
        <v>13</v>
      </c>
      <c r="V164" s="222" t="s">
        <v>5</v>
      </c>
      <c r="W164" s="221" t="s">
        <v>14</v>
      </c>
      <c r="X164" s="222" t="s">
        <v>5</v>
      </c>
      <c r="Y164" s="221" t="s">
        <v>15</v>
      </c>
      <c r="Z164" s="222" t="s">
        <v>5</v>
      </c>
      <c r="AA164" s="221" t="s">
        <v>16</v>
      </c>
      <c r="AB164" s="225" t="s">
        <v>5</v>
      </c>
    </row>
    <row r="165" spans="1:30" s="263" customFormat="1" ht="19.5" customHeight="1" x14ac:dyDescent="0.25">
      <c r="B165" s="326" t="s">
        <v>186</v>
      </c>
      <c r="C165" s="265" t="s">
        <v>100</v>
      </c>
      <c r="D165" s="411" t="s">
        <v>465</v>
      </c>
      <c r="E165" s="411" t="s">
        <v>466</v>
      </c>
      <c r="F165" s="226">
        <v>4338</v>
      </c>
      <c r="G165" s="267">
        <v>4318</v>
      </c>
      <c r="H165" s="268">
        <f>+G165*100/F165</f>
        <v>99.538958045182113</v>
      </c>
      <c r="I165" s="267">
        <v>27</v>
      </c>
      <c r="J165" s="268">
        <f>+I165*100/G165</f>
        <v>0.62528948587308941</v>
      </c>
      <c r="K165" s="267">
        <f>+G165-I165</f>
        <v>4291</v>
      </c>
      <c r="L165" s="269">
        <f>+K165*100/G165</f>
        <v>99.374710514126917</v>
      </c>
      <c r="M165" s="270">
        <v>0</v>
      </c>
      <c r="N165" s="271">
        <f>+M165*100/K165</f>
        <v>0</v>
      </c>
      <c r="O165" s="267">
        <v>3431</v>
      </c>
      <c r="P165" s="268">
        <f>+O165*100/K165</f>
        <v>79.958051736192033</v>
      </c>
      <c r="Q165" s="270">
        <v>0</v>
      </c>
      <c r="R165" s="271">
        <f>+Q165*100/K165</f>
        <v>0</v>
      </c>
      <c r="S165" s="267">
        <v>0</v>
      </c>
      <c r="T165" s="268">
        <f>+S165*100/K165</f>
        <v>0</v>
      </c>
      <c r="U165" s="267">
        <v>259</v>
      </c>
      <c r="V165" s="268">
        <f>+U165*100/K165</f>
        <v>6.0358890701468191</v>
      </c>
      <c r="W165" s="267">
        <v>599</v>
      </c>
      <c r="X165" s="268"/>
      <c r="Y165" s="270">
        <v>1</v>
      </c>
      <c r="Z165" s="271"/>
      <c r="AA165" s="272">
        <v>1</v>
      </c>
      <c r="AB165" s="273"/>
      <c r="AC165" s="263">
        <f>+K165-M165-O165-Q165-S165-U165-W165-Y165-AA165</f>
        <v>0</v>
      </c>
      <c r="AD165" s="274"/>
    </row>
    <row r="166" spans="1:30" s="285" customFormat="1" ht="19.5" customHeight="1" x14ac:dyDescent="0.25">
      <c r="B166" s="328"/>
      <c r="C166" s="412"/>
      <c r="D166" s="413" t="s">
        <v>467</v>
      </c>
      <c r="E166" s="413" t="s">
        <v>468</v>
      </c>
      <c r="F166" s="236">
        <v>2881</v>
      </c>
      <c r="G166" s="236">
        <v>2789</v>
      </c>
      <c r="H166" s="279">
        <f t="shared" ref="H166:H173" si="193">+G166*100/F166</f>
        <v>96.806664352655332</v>
      </c>
      <c r="I166" s="236">
        <v>16</v>
      </c>
      <c r="J166" s="279">
        <f t="shared" ref="J166:J173" si="194">+I166*100/G166</f>
        <v>0.57368232341340986</v>
      </c>
      <c r="K166" s="278">
        <f t="shared" ref="K166:K171" si="195">+G166-I166</f>
        <v>2773</v>
      </c>
      <c r="L166" s="280">
        <f t="shared" ref="L166:L173" si="196">+K166*100/G166</f>
        <v>99.426317676586592</v>
      </c>
      <c r="M166" s="236">
        <v>0</v>
      </c>
      <c r="N166" s="282">
        <f t="shared" ref="N166:N173" si="197">+M166*100/K166</f>
        <v>0</v>
      </c>
      <c r="O166" s="236">
        <v>2173</v>
      </c>
      <c r="P166" s="279">
        <f t="shared" ref="P166:P173" si="198">+O166*100/K166</f>
        <v>78.362783988460151</v>
      </c>
      <c r="Q166" s="236">
        <v>1</v>
      </c>
      <c r="R166" s="282">
        <f t="shared" ref="R166:R173" si="199">+Q166*100/K166</f>
        <v>3.6062026685899751E-2</v>
      </c>
      <c r="S166" s="236">
        <v>0</v>
      </c>
      <c r="T166" s="279">
        <f t="shared" ref="T166:T173" si="200">+S166*100/K166</f>
        <v>0</v>
      </c>
      <c r="U166" s="236">
        <v>208</v>
      </c>
      <c r="V166" s="279">
        <f t="shared" ref="V166:V173" si="201">+U166*100/K166</f>
        <v>7.5009015506671473</v>
      </c>
      <c r="W166" s="236">
        <v>389</v>
      </c>
      <c r="X166" s="237"/>
      <c r="Y166" s="236">
        <v>1</v>
      </c>
      <c r="Z166" s="237"/>
      <c r="AA166" s="240">
        <v>1</v>
      </c>
      <c r="AB166" s="355"/>
      <c r="AC166" s="263">
        <f t="shared" ref="AC166:AC173" si="202">+K166-M166-O166-Q166-S166-U166-W166-Y166-AA166</f>
        <v>0</v>
      </c>
    </row>
    <row r="167" spans="1:30" s="285" customFormat="1" ht="19.5" customHeight="1" x14ac:dyDescent="0.25">
      <c r="B167" s="328"/>
      <c r="C167" s="412"/>
      <c r="D167" s="413" t="s">
        <v>469</v>
      </c>
      <c r="E167" s="413" t="s">
        <v>466</v>
      </c>
      <c r="F167" s="236">
        <v>2603</v>
      </c>
      <c r="G167" s="236">
        <v>2534</v>
      </c>
      <c r="H167" s="279">
        <f t="shared" si="193"/>
        <v>97.349212447176342</v>
      </c>
      <c r="I167" s="236">
        <v>92</v>
      </c>
      <c r="J167" s="279">
        <f t="shared" si="194"/>
        <v>3.6306235201262824</v>
      </c>
      <c r="K167" s="278">
        <f t="shared" si="195"/>
        <v>2442</v>
      </c>
      <c r="L167" s="280">
        <f t="shared" si="196"/>
        <v>96.369376479873722</v>
      </c>
      <c r="M167" s="236">
        <v>1</v>
      </c>
      <c r="N167" s="282">
        <f t="shared" si="197"/>
        <v>4.0950040950040949E-2</v>
      </c>
      <c r="O167" s="236">
        <v>1874</v>
      </c>
      <c r="P167" s="279">
        <f t="shared" si="198"/>
        <v>76.740376740376746</v>
      </c>
      <c r="Q167" s="236">
        <v>4</v>
      </c>
      <c r="R167" s="282">
        <f t="shared" si="199"/>
        <v>0.16380016380016379</v>
      </c>
      <c r="S167" s="236">
        <v>27</v>
      </c>
      <c r="T167" s="279">
        <f t="shared" si="200"/>
        <v>1.1056511056511056</v>
      </c>
      <c r="U167" s="236">
        <v>281</v>
      </c>
      <c r="V167" s="279">
        <f t="shared" si="201"/>
        <v>11.506961506961506</v>
      </c>
      <c r="W167" s="236">
        <v>244</v>
      </c>
      <c r="X167" s="237"/>
      <c r="Y167" s="236">
        <v>3</v>
      </c>
      <c r="Z167" s="237"/>
      <c r="AA167" s="240">
        <v>8</v>
      </c>
      <c r="AB167" s="355"/>
      <c r="AC167" s="263">
        <f t="shared" si="202"/>
        <v>0</v>
      </c>
    </row>
    <row r="168" spans="1:30" s="285" customFormat="1" ht="19.5" customHeight="1" x14ac:dyDescent="0.25">
      <c r="B168" s="328"/>
      <c r="C168" s="412"/>
      <c r="D168" s="413" t="s">
        <v>469</v>
      </c>
      <c r="E168" s="413" t="s">
        <v>470</v>
      </c>
      <c r="F168" s="236">
        <v>1827</v>
      </c>
      <c r="G168" s="236">
        <v>1821</v>
      </c>
      <c r="H168" s="279">
        <f t="shared" si="193"/>
        <v>99.671592775041049</v>
      </c>
      <c r="I168" s="236">
        <v>3</v>
      </c>
      <c r="J168" s="279">
        <f t="shared" si="194"/>
        <v>0.16474464579901152</v>
      </c>
      <c r="K168" s="278">
        <f t="shared" si="195"/>
        <v>1818</v>
      </c>
      <c r="L168" s="280">
        <f t="shared" si="196"/>
        <v>99.835255354200982</v>
      </c>
      <c r="M168" s="289">
        <v>0</v>
      </c>
      <c r="N168" s="282">
        <f t="shared" si="197"/>
        <v>0</v>
      </c>
      <c r="O168" s="289">
        <v>1428</v>
      </c>
      <c r="P168" s="279">
        <f t="shared" si="198"/>
        <v>78.547854785478549</v>
      </c>
      <c r="Q168" s="236">
        <v>2</v>
      </c>
      <c r="R168" s="282">
        <f t="shared" si="199"/>
        <v>0.11001100110011001</v>
      </c>
      <c r="S168" s="236">
        <v>0</v>
      </c>
      <c r="T168" s="279">
        <f t="shared" si="200"/>
        <v>0</v>
      </c>
      <c r="U168" s="236">
        <v>0</v>
      </c>
      <c r="V168" s="279">
        <f t="shared" si="201"/>
        <v>0</v>
      </c>
      <c r="W168" s="236">
        <v>388</v>
      </c>
      <c r="X168" s="237"/>
      <c r="Y168" s="236">
        <v>0</v>
      </c>
      <c r="Z168" s="237"/>
      <c r="AA168" s="240">
        <v>0</v>
      </c>
      <c r="AB168" s="355"/>
      <c r="AC168" s="263">
        <f t="shared" si="202"/>
        <v>0</v>
      </c>
    </row>
    <row r="169" spans="1:30" s="285" customFormat="1" ht="19.5" customHeight="1" x14ac:dyDescent="0.25">
      <c r="B169" s="328"/>
      <c r="C169" s="412"/>
      <c r="D169" s="413" t="s">
        <v>329</v>
      </c>
      <c r="E169" s="413" t="s">
        <v>471</v>
      </c>
      <c r="F169" s="236">
        <v>1925</v>
      </c>
      <c r="G169" s="236">
        <v>1912</v>
      </c>
      <c r="H169" s="279">
        <f t="shared" si="193"/>
        <v>99.324675324675326</v>
      </c>
      <c r="I169" s="236">
        <v>26</v>
      </c>
      <c r="J169" s="279">
        <f t="shared" si="194"/>
        <v>1.3598326359832635</v>
      </c>
      <c r="K169" s="278">
        <f t="shared" si="195"/>
        <v>1886</v>
      </c>
      <c r="L169" s="280">
        <f t="shared" si="196"/>
        <v>98.640167364016733</v>
      </c>
      <c r="M169" s="289">
        <v>0</v>
      </c>
      <c r="N169" s="282">
        <f t="shared" si="197"/>
        <v>0</v>
      </c>
      <c r="O169" s="289">
        <v>1369</v>
      </c>
      <c r="P169" s="279">
        <f t="shared" si="198"/>
        <v>72.587486744432667</v>
      </c>
      <c r="Q169" s="289">
        <v>5</v>
      </c>
      <c r="R169" s="282">
        <f t="shared" si="199"/>
        <v>0.26511134676564158</v>
      </c>
      <c r="S169" s="236">
        <v>18</v>
      </c>
      <c r="T169" s="279">
        <f t="shared" si="200"/>
        <v>0.95440084835630967</v>
      </c>
      <c r="U169" s="236">
        <v>194</v>
      </c>
      <c r="V169" s="279">
        <f t="shared" si="201"/>
        <v>10.286320254506894</v>
      </c>
      <c r="W169" s="236">
        <v>295</v>
      </c>
      <c r="X169" s="237"/>
      <c r="Y169" s="236">
        <v>2</v>
      </c>
      <c r="Z169" s="237"/>
      <c r="AA169" s="240">
        <v>3</v>
      </c>
      <c r="AB169" s="355"/>
      <c r="AC169" s="263">
        <f t="shared" si="202"/>
        <v>0</v>
      </c>
    </row>
    <row r="170" spans="1:30" s="285" customFormat="1" ht="19.5" customHeight="1" x14ac:dyDescent="0.25">
      <c r="B170" s="328"/>
      <c r="C170" s="412"/>
      <c r="D170" s="413" t="s">
        <v>472</v>
      </c>
      <c r="E170" s="413" t="s">
        <v>473</v>
      </c>
      <c r="F170" s="236">
        <v>397</v>
      </c>
      <c r="G170" s="236">
        <v>381</v>
      </c>
      <c r="H170" s="279">
        <f t="shared" si="193"/>
        <v>95.969773299748113</v>
      </c>
      <c r="I170" s="236">
        <v>0</v>
      </c>
      <c r="J170" s="279">
        <f t="shared" si="194"/>
        <v>0</v>
      </c>
      <c r="K170" s="278">
        <f t="shared" si="195"/>
        <v>381</v>
      </c>
      <c r="L170" s="414">
        <f t="shared" si="196"/>
        <v>100</v>
      </c>
      <c r="M170" s="289">
        <v>0</v>
      </c>
      <c r="N170" s="282">
        <f t="shared" si="197"/>
        <v>0</v>
      </c>
      <c r="O170" s="289">
        <v>302</v>
      </c>
      <c r="P170" s="279">
        <f t="shared" si="198"/>
        <v>79.265091863517057</v>
      </c>
      <c r="Q170" s="289">
        <v>0</v>
      </c>
      <c r="R170" s="282">
        <f t="shared" si="199"/>
        <v>0</v>
      </c>
      <c r="S170" s="236">
        <v>0</v>
      </c>
      <c r="T170" s="279">
        <f t="shared" si="200"/>
        <v>0</v>
      </c>
      <c r="U170" s="236">
        <v>0</v>
      </c>
      <c r="V170" s="279">
        <f t="shared" si="201"/>
        <v>0</v>
      </c>
      <c r="W170" s="236">
        <v>78</v>
      </c>
      <c r="X170" s="237"/>
      <c r="Y170" s="236">
        <v>1</v>
      </c>
      <c r="Z170" s="237"/>
      <c r="AA170" s="240">
        <v>0</v>
      </c>
      <c r="AB170" s="355"/>
      <c r="AC170" s="263">
        <f t="shared" si="202"/>
        <v>0</v>
      </c>
    </row>
    <row r="171" spans="1:30" s="285" customFormat="1" ht="19.5" customHeight="1" thickBot="1" x14ac:dyDescent="0.3">
      <c r="B171" s="415"/>
      <c r="C171" s="416"/>
      <c r="D171" s="417" t="s">
        <v>474</v>
      </c>
      <c r="E171" s="417" t="s">
        <v>475</v>
      </c>
      <c r="F171" s="293">
        <v>382</v>
      </c>
      <c r="G171" s="293">
        <v>375</v>
      </c>
      <c r="H171" s="294">
        <f t="shared" si="193"/>
        <v>98.167539267015712</v>
      </c>
      <c r="I171" s="293">
        <v>1</v>
      </c>
      <c r="J171" s="294">
        <f t="shared" si="194"/>
        <v>0.26666666666666666</v>
      </c>
      <c r="K171" s="295">
        <f t="shared" si="195"/>
        <v>374</v>
      </c>
      <c r="L171" s="296">
        <f t="shared" si="196"/>
        <v>99.733333333333334</v>
      </c>
      <c r="M171" s="297">
        <v>0</v>
      </c>
      <c r="N171" s="298">
        <f t="shared" si="197"/>
        <v>0</v>
      </c>
      <c r="O171" s="297">
        <v>212</v>
      </c>
      <c r="P171" s="294">
        <f t="shared" si="198"/>
        <v>56.684491978609628</v>
      </c>
      <c r="Q171" s="297">
        <v>3</v>
      </c>
      <c r="R171" s="298">
        <f t="shared" si="199"/>
        <v>0.80213903743315507</v>
      </c>
      <c r="S171" s="293">
        <v>15</v>
      </c>
      <c r="T171" s="294">
        <f t="shared" si="200"/>
        <v>4.0106951871657754</v>
      </c>
      <c r="U171" s="293">
        <v>126</v>
      </c>
      <c r="V171" s="294">
        <f t="shared" si="201"/>
        <v>33.689839572192511</v>
      </c>
      <c r="W171" s="293">
        <v>15</v>
      </c>
      <c r="X171" s="356"/>
      <c r="Y171" s="293">
        <v>1</v>
      </c>
      <c r="Z171" s="356"/>
      <c r="AA171" s="299">
        <v>2</v>
      </c>
      <c r="AB171" s="358"/>
      <c r="AC171" s="263">
        <f t="shared" si="202"/>
        <v>0</v>
      </c>
    </row>
    <row r="172" spans="1:30" s="301" customFormat="1" ht="15" thickTop="1" x14ac:dyDescent="0.25">
      <c r="G172" s="318"/>
      <c r="H172" s="309"/>
      <c r="J172" s="309"/>
      <c r="L172" s="310"/>
      <c r="M172" s="319"/>
      <c r="N172" s="311"/>
      <c r="O172" s="319"/>
      <c r="P172" s="309"/>
      <c r="Q172" s="319"/>
      <c r="R172" s="311"/>
      <c r="S172" s="320"/>
      <c r="T172" s="309"/>
      <c r="U172" s="320"/>
      <c r="V172" s="309"/>
      <c r="W172" s="320"/>
      <c r="X172" s="311"/>
      <c r="Y172" s="320"/>
      <c r="Z172" s="311"/>
      <c r="AA172" s="321"/>
      <c r="AB172" s="311"/>
      <c r="AC172" s="318">
        <f t="shared" si="202"/>
        <v>0</v>
      </c>
    </row>
    <row r="173" spans="1:30" s="301" customFormat="1" ht="14.25" x14ac:dyDescent="0.25">
      <c r="F173" s="308">
        <f>SUM(F165:F172)</f>
        <v>14353</v>
      </c>
      <c r="G173" s="308">
        <f>SUM(G165:G172)</f>
        <v>14130</v>
      </c>
      <c r="H173" s="309">
        <f t="shared" si="193"/>
        <v>98.446317842959658</v>
      </c>
      <c r="I173" s="308">
        <f>SUM(I165:I171)</f>
        <v>165</v>
      </c>
      <c r="J173" s="309">
        <f t="shared" si="194"/>
        <v>1.167728237791932</v>
      </c>
      <c r="K173" s="308">
        <f>SUM(K165:K171)</f>
        <v>13965</v>
      </c>
      <c r="L173" s="310">
        <f t="shared" si="196"/>
        <v>98.832271762208066</v>
      </c>
      <c r="M173" s="308">
        <f t="shared" ref="M173:AB173" si="203">SUM(M165:M172)</f>
        <v>1</v>
      </c>
      <c r="N173" s="311">
        <f t="shared" si="197"/>
        <v>7.1607590404582887E-3</v>
      </c>
      <c r="O173" s="308">
        <f>SUM(O165:O171)</f>
        <v>10789</v>
      </c>
      <c r="P173" s="309">
        <f t="shared" si="198"/>
        <v>77.257429287504479</v>
      </c>
      <c r="Q173" s="308">
        <f>SUM(Q165:Q171)</f>
        <v>15</v>
      </c>
      <c r="R173" s="311">
        <f t="shared" si="199"/>
        <v>0.10741138560687433</v>
      </c>
      <c r="S173" s="308">
        <f>SUM(S165:S171)</f>
        <v>60</v>
      </c>
      <c r="T173" s="309">
        <f t="shared" si="200"/>
        <v>0.42964554242749731</v>
      </c>
      <c r="U173" s="308">
        <f t="shared" si="203"/>
        <v>1068</v>
      </c>
      <c r="V173" s="309">
        <f t="shared" si="201"/>
        <v>7.6476906552094519</v>
      </c>
      <c r="W173" s="308">
        <f t="shared" si="203"/>
        <v>2008</v>
      </c>
      <c r="X173" s="311">
        <f t="shared" si="203"/>
        <v>0</v>
      </c>
      <c r="Y173" s="308">
        <f t="shared" si="203"/>
        <v>9</v>
      </c>
      <c r="Z173" s="311">
        <f t="shared" si="203"/>
        <v>0</v>
      </c>
      <c r="AA173" s="308">
        <f t="shared" si="203"/>
        <v>15</v>
      </c>
      <c r="AB173" s="311">
        <f t="shared" si="203"/>
        <v>0</v>
      </c>
      <c r="AC173" s="318">
        <f t="shared" si="202"/>
        <v>0</v>
      </c>
    </row>
    <row r="174" spans="1:30" s="202" customFormat="1" ht="16.5" thickBot="1" x14ac:dyDescent="0.3">
      <c r="E174" s="322"/>
      <c r="F174" s="323"/>
      <c r="H174" s="323"/>
      <c r="J174" s="329"/>
      <c r="K174" s="324"/>
      <c r="L174" s="329"/>
      <c r="M174" s="209"/>
      <c r="N174" s="329"/>
      <c r="O174" s="324"/>
      <c r="P174" s="329"/>
      <c r="Q174" s="325"/>
      <c r="R174" s="323"/>
      <c r="S174" s="325"/>
      <c r="T174" s="323"/>
      <c r="U174" s="325"/>
      <c r="V174" s="323"/>
      <c r="W174" s="325"/>
      <c r="X174" s="323"/>
      <c r="Y174" s="220"/>
      <c r="Z174" s="323"/>
      <c r="AB174" s="323"/>
    </row>
    <row r="175" spans="1:30" s="262" customFormat="1" ht="20.100000000000001" customHeight="1" thickTop="1" x14ac:dyDescent="0.25">
      <c r="A175" s="1356"/>
      <c r="B175" s="1348" t="s">
        <v>1</v>
      </c>
      <c r="C175" s="1357" t="s">
        <v>2</v>
      </c>
      <c r="D175" s="1357" t="s">
        <v>358</v>
      </c>
      <c r="E175" s="1357" t="s">
        <v>359</v>
      </c>
      <c r="F175" s="1357" t="s">
        <v>3</v>
      </c>
      <c r="G175" s="1359" t="s">
        <v>4</v>
      </c>
      <c r="H175" s="1361" t="s">
        <v>5</v>
      </c>
      <c r="I175" s="1363" t="s">
        <v>6</v>
      </c>
      <c r="J175" s="1361" t="s">
        <v>5</v>
      </c>
      <c r="K175" s="1357" t="s">
        <v>7</v>
      </c>
      <c r="L175" s="1365" t="s">
        <v>5</v>
      </c>
      <c r="M175" s="1367" t="s">
        <v>8</v>
      </c>
      <c r="N175" s="1367"/>
      <c r="O175" s="1367"/>
      <c r="P175" s="1367"/>
      <c r="Q175" s="1367"/>
      <c r="R175" s="1367"/>
      <c r="S175" s="1367"/>
      <c r="T175" s="1367"/>
      <c r="U175" s="1367"/>
      <c r="V175" s="1367"/>
      <c r="W175" s="1367"/>
      <c r="X175" s="1367"/>
      <c r="Y175" s="1367"/>
      <c r="Z175" s="1367"/>
      <c r="AA175" s="1367"/>
      <c r="AB175" s="1368"/>
    </row>
    <row r="176" spans="1:30" s="262" customFormat="1" ht="20.100000000000001" customHeight="1" thickBot="1" x14ac:dyDescent="0.3">
      <c r="A176" s="1356"/>
      <c r="B176" s="1349"/>
      <c r="C176" s="1358"/>
      <c r="D176" s="1358"/>
      <c r="E176" s="1358"/>
      <c r="F176" s="1358"/>
      <c r="G176" s="1360"/>
      <c r="H176" s="1362"/>
      <c r="I176" s="1364"/>
      <c r="J176" s="1362"/>
      <c r="K176" s="1358"/>
      <c r="L176" s="1366"/>
      <c r="M176" s="221" t="s">
        <v>9</v>
      </c>
      <c r="N176" s="222" t="s">
        <v>5</v>
      </c>
      <c r="O176" s="221" t="s">
        <v>10</v>
      </c>
      <c r="P176" s="222" t="s">
        <v>5</v>
      </c>
      <c r="Q176" s="221" t="s">
        <v>11</v>
      </c>
      <c r="R176" s="222" t="s">
        <v>5</v>
      </c>
      <c r="S176" s="221" t="s">
        <v>12</v>
      </c>
      <c r="T176" s="222" t="s">
        <v>5</v>
      </c>
      <c r="U176" s="221" t="s">
        <v>13</v>
      </c>
      <c r="V176" s="222" t="s">
        <v>5</v>
      </c>
      <c r="W176" s="221" t="s">
        <v>14</v>
      </c>
      <c r="X176" s="222" t="s">
        <v>5</v>
      </c>
      <c r="Y176" s="221" t="s">
        <v>15</v>
      </c>
      <c r="Z176" s="222" t="s">
        <v>5</v>
      </c>
      <c r="AA176" s="221" t="s">
        <v>16</v>
      </c>
      <c r="AB176" s="225" t="s">
        <v>5</v>
      </c>
    </row>
    <row r="177" spans="2:29" s="313" customFormat="1" x14ac:dyDescent="0.25">
      <c r="B177" s="264" t="s">
        <v>186</v>
      </c>
      <c r="C177" s="330" t="s">
        <v>356</v>
      </c>
      <c r="D177" s="331" t="s">
        <v>476</v>
      </c>
      <c r="E177" s="331" t="s">
        <v>477</v>
      </c>
      <c r="F177" s="227">
        <v>1400</v>
      </c>
      <c r="G177" s="267">
        <v>1395</v>
      </c>
      <c r="H177" s="268">
        <f>+G177*100/F177</f>
        <v>99.642857142857139</v>
      </c>
      <c r="I177" s="267">
        <v>20</v>
      </c>
      <c r="J177" s="268">
        <f>+I177*100/G177</f>
        <v>1.4336917562724014</v>
      </c>
      <c r="K177" s="267">
        <f>+G177-I177</f>
        <v>1375</v>
      </c>
      <c r="L177" s="269">
        <f>+K177*100/G177</f>
        <v>98.566308243727605</v>
      </c>
      <c r="M177" s="267">
        <v>0</v>
      </c>
      <c r="N177" s="268">
        <v>0</v>
      </c>
      <c r="O177" s="267">
        <v>1031</v>
      </c>
      <c r="P177" s="268">
        <f>+O177*100/K177</f>
        <v>74.981818181818184</v>
      </c>
      <c r="Q177" s="267">
        <v>0</v>
      </c>
      <c r="R177" s="268">
        <v>0</v>
      </c>
      <c r="S177" s="267">
        <v>3</v>
      </c>
      <c r="T177" s="268">
        <f>+S177*100/K177</f>
        <v>0.21818181818181817</v>
      </c>
      <c r="U177" s="267">
        <v>157</v>
      </c>
      <c r="V177" s="268">
        <f>+U177*100/K177</f>
        <v>11.418181818181818</v>
      </c>
      <c r="W177" s="267">
        <v>184</v>
      </c>
      <c r="X177" s="268">
        <f>+W177*100/K177</f>
        <v>13.381818181818181</v>
      </c>
      <c r="Y177" s="267">
        <v>0</v>
      </c>
      <c r="Z177" s="268">
        <v>0</v>
      </c>
      <c r="AA177" s="272">
        <v>0</v>
      </c>
      <c r="AB177" s="332"/>
      <c r="AC177" s="313">
        <f>+K177-M177-O177-Q177-S177-U177-W177-Y177-AA177</f>
        <v>0</v>
      </c>
    </row>
    <row r="178" spans="2:29" s="313" customFormat="1" x14ac:dyDescent="0.25">
      <c r="B178" s="275"/>
      <c r="C178" s="287"/>
      <c r="D178" s="288" t="s">
        <v>478</v>
      </c>
      <c r="E178" s="288" t="s">
        <v>479</v>
      </c>
      <c r="F178" s="236">
        <v>1430</v>
      </c>
      <c r="G178" s="278">
        <v>1423</v>
      </c>
      <c r="H178" s="279">
        <f t="shared" ref="H178:H183" si="204">+G178*100/F178</f>
        <v>99.510489510489506</v>
      </c>
      <c r="I178" s="278">
        <v>25</v>
      </c>
      <c r="J178" s="279">
        <f t="shared" ref="J178:J183" si="205">+I178*100/G178</f>
        <v>1.7568517217146873</v>
      </c>
      <c r="K178" s="278">
        <f t="shared" ref="K178:K181" si="206">+G178-I178</f>
        <v>1398</v>
      </c>
      <c r="L178" s="280">
        <f t="shared" ref="L178:L183" si="207">+K178*100/G178</f>
        <v>98.243148278285318</v>
      </c>
      <c r="M178" s="278">
        <v>0</v>
      </c>
      <c r="N178" s="279">
        <v>0</v>
      </c>
      <c r="O178" s="278">
        <v>1091</v>
      </c>
      <c r="P178" s="279">
        <f t="shared" ref="P178:P183" si="208">+O178*100/K178</f>
        <v>78.040057224606585</v>
      </c>
      <c r="Q178" s="278">
        <v>0</v>
      </c>
      <c r="R178" s="279">
        <v>0</v>
      </c>
      <c r="S178" s="278">
        <v>3</v>
      </c>
      <c r="T178" s="279">
        <f t="shared" ref="T178:T183" si="209">+S178*100/K178</f>
        <v>0.21459227467811159</v>
      </c>
      <c r="U178" s="278">
        <v>113</v>
      </c>
      <c r="V178" s="279">
        <f t="shared" ref="V178:V183" si="210">+U178*100/K178</f>
        <v>8.0829756795422032</v>
      </c>
      <c r="W178" s="278">
        <v>191</v>
      </c>
      <c r="X178" s="279">
        <f t="shared" ref="X178:X183" si="211">+W178*100/K178</f>
        <v>13.662374821173104</v>
      </c>
      <c r="Y178" s="278">
        <v>0</v>
      </c>
      <c r="Z178" s="279">
        <v>0</v>
      </c>
      <c r="AA178" s="283">
        <v>0</v>
      </c>
      <c r="AB178" s="333">
        <v>0</v>
      </c>
      <c r="AC178" s="313">
        <f t="shared" ref="AC178:AC183" si="212">+K178-M178-O178-Q178-S178-U178-W178-Y178-AA178</f>
        <v>0</v>
      </c>
    </row>
    <row r="179" spans="2:29" s="313" customFormat="1" x14ac:dyDescent="0.25">
      <c r="B179" s="275"/>
      <c r="C179" s="287"/>
      <c r="D179" s="288" t="s">
        <v>480</v>
      </c>
      <c r="E179" s="288" t="s">
        <v>481</v>
      </c>
      <c r="F179" s="278">
        <v>1450</v>
      </c>
      <c r="G179" s="278">
        <v>1442</v>
      </c>
      <c r="H179" s="279">
        <f t="shared" si="204"/>
        <v>99.448275862068968</v>
      </c>
      <c r="I179" s="278">
        <v>20</v>
      </c>
      <c r="J179" s="279">
        <f t="shared" si="205"/>
        <v>1.3869625520110958</v>
      </c>
      <c r="K179" s="278">
        <f t="shared" si="206"/>
        <v>1422</v>
      </c>
      <c r="L179" s="280">
        <f t="shared" si="207"/>
        <v>98.613037447988901</v>
      </c>
      <c r="M179" s="278">
        <v>0</v>
      </c>
      <c r="N179" s="279">
        <v>0</v>
      </c>
      <c r="O179" s="278">
        <v>1077</v>
      </c>
      <c r="P179" s="279">
        <f t="shared" si="208"/>
        <v>75.738396624472571</v>
      </c>
      <c r="Q179" s="278">
        <v>0</v>
      </c>
      <c r="R179" s="279">
        <v>0</v>
      </c>
      <c r="S179" s="278">
        <v>2</v>
      </c>
      <c r="T179" s="279">
        <f t="shared" si="209"/>
        <v>0.14064697609001406</v>
      </c>
      <c r="U179" s="278">
        <v>128</v>
      </c>
      <c r="V179" s="279">
        <f t="shared" si="210"/>
        <v>9.0014064697608998</v>
      </c>
      <c r="W179" s="278">
        <v>215</v>
      </c>
      <c r="X179" s="279">
        <f t="shared" si="211"/>
        <v>15.119549929676513</v>
      </c>
      <c r="Y179" s="278">
        <v>0</v>
      </c>
      <c r="Z179" s="279">
        <v>0</v>
      </c>
      <c r="AA179" s="283">
        <v>0</v>
      </c>
      <c r="AB179" s="333">
        <v>0</v>
      </c>
      <c r="AC179" s="313">
        <f t="shared" si="212"/>
        <v>0</v>
      </c>
    </row>
    <row r="180" spans="2:29" s="313" customFormat="1" x14ac:dyDescent="0.25">
      <c r="B180" s="286"/>
      <c r="C180" s="287"/>
      <c r="D180" s="288" t="s">
        <v>345</v>
      </c>
      <c r="E180" s="288" t="s">
        <v>481</v>
      </c>
      <c r="F180" s="236">
        <v>1088</v>
      </c>
      <c r="G180" s="236">
        <v>1082</v>
      </c>
      <c r="H180" s="279">
        <f t="shared" si="204"/>
        <v>99.44852941176471</v>
      </c>
      <c r="I180" s="278">
        <v>19</v>
      </c>
      <c r="J180" s="279">
        <f t="shared" si="205"/>
        <v>1.756007393715342</v>
      </c>
      <c r="K180" s="278">
        <f t="shared" si="206"/>
        <v>1063</v>
      </c>
      <c r="L180" s="280">
        <f t="shared" si="207"/>
        <v>98.243992606284664</v>
      </c>
      <c r="M180" s="314">
        <v>0</v>
      </c>
      <c r="N180" s="280">
        <v>0</v>
      </c>
      <c r="O180" s="314">
        <v>817</v>
      </c>
      <c r="P180" s="279">
        <f t="shared" si="208"/>
        <v>76.857949200376297</v>
      </c>
      <c r="Q180" s="278">
        <v>0</v>
      </c>
      <c r="R180" s="279">
        <v>0</v>
      </c>
      <c r="S180" s="278">
        <v>4</v>
      </c>
      <c r="T180" s="279">
        <f t="shared" si="209"/>
        <v>0.37629350893697083</v>
      </c>
      <c r="U180" s="278">
        <v>103</v>
      </c>
      <c r="V180" s="279">
        <f t="shared" si="210"/>
        <v>9.6895578551269992</v>
      </c>
      <c r="W180" s="278">
        <v>139</v>
      </c>
      <c r="X180" s="279">
        <f t="shared" si="211"/>
        <v>13.076199435559737</v>
      </c>
      <c r="Y180" s="278">
        <v>0</v>
      </c>
      <c r="Z180" s="279">
        <v>0</v>
      </c>
      <c r="AA180" s="283">
        <v>0</v>
      </c>
      <c r="AB180" s="333">
        <v>0</v>
      </c>
      <c r="AC180" s="313">
        <f t="shared" si="212"/>
        <v>0</v>
      </c>
    </row>
    <row r="181" spans="2:29" s="313" customFormat="1" ht="16.5" thickBot="1" x14ac:dyDescent="0.3">
      <c r="B181" s="315"/>
      <c r="C181" s="291"/>
      <c r="D181" s="292" t="s">
        <v>482</v>
      </c>
      <c r="E181" s="292" t="s">
        <v>483</v>
      </c>
      <c r="F181" s="295">
        <v>1921</v>
      </c>
      <c r="G181" s="295">
        <v>1911</v>
      </c>
      <c r="H181" s="294">
        <f t="shared" si="204"/>
        <v>99.479437792816242</v>
      </c>
      <c r="I181" s="295">
        <v>23</v>
      </c>
      <c r="J181" s="294">
        <f t="shared" si="205"/>
        <v>1.2035583464154893</v>
      </c>
      <c r="K181" s="295">
        <f t="shared" si="206"/>
        <v>1888</v>
      </c>
      <c r="L181" s="296">
        <f t="shared" si="207"/>
        <v>98.796441653584509</v>
      </c>
      <c r="M181" s="316">
        <v>0</v>
      </c>
      <c r="N181" s="296">
        <v>0</v>
      </c>
      <c r="O181" s="316">
        <v>1407</v>
      </c>
      <c r="P181" s="294">
        <f t="shared" si="208"/>
        <v>74.523305084745758</v>
      </c>
      <c r="Q181" s="316">
        <v>0</v>
      </c>
      <c r="R181" s="296">
        <v>0</v>
      </c>
      <c r="S181" s="295">
        <v>6</v>
      </c>
      <c r="T181" s="294">
        <f t="shared" si="209"/>
        <v>0.31779661016949151</v>
      </c>
      <c r="U181" s="295">
        <v>178</v>
      </c>
      <c r="V181" s="294">
        <f t="shared" si="210"/>
        <v>9.4279661016949152</v>
      </c>
      <c r="W181" s="295">
        <v>297</v>
      </c>
      <c r="X181" s="294">
        <f t="shared" si="211"/>
        <v>15.73093220338983</v>
      </c>
      <c r="Y181" s="295">
        <v>0</v>
      </c>
      <c r="Z181" s="294">
        <v>0</v>
      </c>
      <c r="AA181" s="317">
        <v>0</v>
      </c>
      <c r="AB181" s="334">
        <v>0</v>
      </c>
      <c r="AC181" s="313">
        <f t="shared" si="212"/>
        <v>0</v>
      </c>
    </row>
    <row r="182" spans="2:29" s="301" customFormat="1" ht="15" thickTop="1" x14ac:dyDescent="0.25">
      <c r="G182" s="318"/>
      <c r="H182" s="309"/>
      <c r="J182" s="309"/>
      <c r="L182" s="310"/>
      <c r="M182" s="319"/>
      <c r="N182" s="418"/>
      <c r="O182" s="319"/>
      <c r="P182" s="309"/>
      <c r="Q182" s="319"/>
      <c r="R182" s="418"/>
      <c r="S182" s="320"/>
      <c r="T182" s="309"/>
      <c r="U182" s="320"/>
      <c r="V182" s="309"/>
      <c r="W182" s="320"/>
      <c r="X182" s="309"/>
      <c r="Y182" s="320"/>
      <c r="Z182" s="311"/>
      <c r="AA182" s="321"/>
      <c r="AB182" s="311"/>
      <c r="AC182" s="335">
        <f t="shared" si="212"/>
        <v>0</v>
      </c>
    </row>
    <row r="183" spans="2:29" s="301" customFormat="1" ht="14.25" x14ac:dyDescent="0.25">
      <c r="F183" s="308">
        <f>SUM(F177:F182)</f>
        <v>7289</v>
      </c>
      <c r="G183" s="308">
        <f>SUM(G177:G182)</f>
        <v>7253</v>
      </c>
      <c r="H183" s="309">
        <f t="shared" si="204"/>
        <v>99.506105089861435</v>
      </c>
      <c r="I183" s="308">
        <f t="shared" ref="I183:AB183" si="213">SUM(I177:I182)</f>
        <v>107</v>
      </c>
      <c r="J183" s="309">
        <f t="shared" si="205"/>
        <v>1.4752516200193024</v>
      </c>
      <c r="K183" s="308">
        <f>SUM(K177:K181)</f>
        <v>7146</v>
      </c>
      <c r="L183" s="310">
        <f t="shared" si="207"/>
        <v>98.524748379980693</v>
      </c>
      <c r="M183" s="308">
        <f t="shared" si="213"/>
        <v>0</v>
      </c>
      <c r="N183" s="311">
        <f t="shared" si="213"/>
        <v>0</v>
      </c>
      <c r="O183" s="308">
        <f>SUM(O177:O181)</f>
        <v>5423</v>
      </c>
      <c r="P183" s="309">
        <f t="shared" si="208"/>
        <v>75.888609012034706</v>
      </c>
      <c r="Q183" s="308">
        <f t="shared" si="213"/>
        <v>0</v>
      </c>
      <c r="R183" s="311">
        <f t="shared" si="213"/>
        <v>0</v>
      </c>
      <c r="S183" s="308">
        <f t="shared" si="213"/>
        <v>18</v>
      </c>
      <c r="T183" s="309">
        <f t="shared" si="209"/>
        <v>0.25188916876574308</v>
      </c>
      <c r="U183" s="308">
        <f t="shared" si="213"/>
        <v>679</v>
      </c>
      <c r="V183" s="309">
        <f t="shared" si="210"/>
        <v>9.5018191995521963</v>
      </c>
      <c r="W183" s="308">
        <f t="shared" si="213"/>
        <v>1026</v>
      </c>
      <c r="X183" s="309">
        <f t="shared" si="211"/>
        <v>14.357682619647354</v>
      </c>
      <c r="Y183" s="308">
        <f t="shared" si="213"/>
        <v>0</v>
      </c>
      <c r="Z183" s="311">
        <f t="shared" si="213"/>
        <v>0</v>
      </c>
      <c r="AA183" s="308">
        <f t="shared" si="213"/>
        <v>0</v>
      </c>
      <c r="AB183" s="311">
        <f t="shared" si="213"/>
        <v>0</v>
      </c>
      <c r="AC183" s="335">
        <f t="shared" si="212"/>
        <v>0</v>
      </c>
    </row>
    <row r="184" spans="2:29" s="202" customFormat="1" x14ac:dyDescent="0.25">
      <c r="E184" s="322"/>
      <c r="F184" s="323"/>
      <c r="H184" s="323"/>
      <c r="J184" s="329"/>
      <c r="K184" s="324"/>
      <c r="L184" s="329"/>
      <c r="M184" s="209"/>
      <c r="N184" s="329"/>
      <c r="O184" s="324"/>
      <c r="P184" s="329"/>
      <c r="Q184" s="325"/>
      <c r="R184" s="323"/>
      <c r="S184" s="325"/>
      <c r="T184" s="323"/>
      <c r="U184" s="325"/>
      <c r="V184" s="323"/>
      <c r="W184" s="325"/>
      <c r="X184" s="323"/>
      <c r="Y184" s="220"/>
      <c r="Z184" s="323"/>
      <c r="AB184" s="323"/>
    </row>
    <row r="185" spans="2:29" s="322" customFormat="1" x14ac:dyDescent="0.25">
      <c r="F185" s="419">
        <f>+F183+F173+F161+F151+F138+F128+F118+F109+F99+F90+F81+F67+F56+F46+F36</f>
        <v>192748</v>
      </c>
      <c r="G185" s="419">
        <f t="shared" ref="G185:AA185" si="214">+G183+G173+G161+G151+G138+G128+G118+G109+G99+G90+G81+G67+G56+G46+G36</f>
        <v>190779</v>
      </c>
      <c r="H185" s="420">
        <f>+G185*100/F185</f>
        <v>98.978458920455722</v>
      </c>
      <c r="I185" s="419">
        <f t="shared" si="214"/>
        <v>2021</v>
      </c>
      <c r="J185" s="420">
        <f>+I185*100/G185</f>
        <v>1.0593409127839017</v>
      </c>
      <c r="K185" s="419">
        <f t="shared" si="214"/>
        <v>188758</v>
      </c>
      <c r="L185" s="420">
        <f>+K185*100/G185</f>
        <v>98.940659087216105</v>
      </c>
      <c r="M185" s="419">
        <f t="shared" si="214"/>
        <v>43</v>
      </c>
      <c r="N185" s="420">
        <f>+M185*100/K185</f>
        <v>2.2780491422880089E-2</v>
      </c>
      <c r="O185" s="419">
        <f t="shared" si="214"/>
        <v>143786</v>
      </c>
      <c r="P185" s="420">
        <f>+O185*100/K185</f>
        <v>76.174784644889229</v>
      </c>
      <c r="Q185" s="419">
        <f t="shared" si="214"/>
        <v>1109</v>
      </c>
      <c r="R185" s="420">
        <f>+Q185*100/K185</f>
        <v>0.58752476716218649</v>
      </c>
      <c r="S185" s="419">
        <f t="shared" si="214"/>
        <v>667</v>
      </c>
      <c r="T185" s="420">
        <f>+S185*100/K185</f>
        <v>0.35336250648979117</v>
      </c>
      <c r="U185" s="419">
        <f t="shared" si="214"/>
        <v>18885</v>
      </c>
      <c r="V185" s="420">
        <f>+U185*100/K185</f>
        <v>10.004873965606755</v>
      </c>
      <c r="W185" s="419">
        <f t="shared" si="214"/>
        <v>23837</v>
      </c>
      <c r="X185" s="420">
        <f>+W185*100/K185</f>
        <v>12.628338931330063</v>
      </c>
      <c r="Y185" s="419">
        <f t="shared" si="214"/>
        <v>137</v>
      </c>
      <c r="Z185" s="420">
        <f>+Y185*100/K185</f>
        <v>7.2579705231036559E-2</v>
      </c>
      <c r="AA185" s="419">
        <f t="shared" si="214"/>
        <v>294</v>
      </c>
      <c r="AB185" s="420">
        <f>+AA185*100/K185</f>
        <v>0.15575498786806388</v>
      </c>
    </row>
  </sheetData>
  <mergeCells count="214">
    <mergeCell ref="M163:AB163"/>
    <mergeCell ref="G175:G176"/>
    <mergeCell ref="H175:H176"/>
    <mergeCell ref="I175:I176"/>
    <mergeCell ref="J175:J176"/>
    <mergeCell ref="K175:K176"/>
    <mergeCell ref="I163:I164"/>
    <mergeCell ref="J163:J164"/>
    <mergeCell ref="K163:K164"/>
    <mergeCell ref="L163:L164"/>
    <mergeCell ref="A175:A176"/>
    <mergeCell ref="B175:B176"/>
    <mergeCell ref="C175:C176"/>
    <mergeCell ref="D175:D176"/>
    <mergeCell ref="E175:E176"/>
    <mergeCell ref="L153:L154"/>
    <mergeCell ref="M153:AB153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F153:F154"/>
    <mergeCell ref="G153:G154"/>
    <mergeCell ref="H153:H154"/>
    <mergeCell ref="I153:I154"/>
    <mergeCell ref="J153:J154"/>
    <mergeCell ref="K153:K154"/>
    <mergeCell ref="L175:L176"/>
    <mergeCell ref="M175:AB175"/>
    <mergeCell ref="F175:F176"/>
    <mergeCell ref="I142:I143"/>
    <mergeCell ref="J142:J143"/>
    <mergeCell ref="K142:K143"/>
    <mergeCell ref="L142:L143"/>
    <mergeCell ref="M142:AB142"/>
    <mergeCell ref="A153:A154"/>
    <mergeCell ref="B153:B154"/>
    <mergeCell ref="C153:C154"/>
    <mergeCell ref="D153:D154"/>
    <mergeCell ref="E153:E154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F130:F131"/>
    <mergeCell ref="G130:G131"/>
    <mergeCell ref="H130:H131"/>
    <mergeCell ref="I120:I121"/>
    <mergeCell ref="J120:J121"/>
    <mergeCell ref="K120:K121"/>
    <mergeCell ref="L120:L121"/>
    <mergeCell ref="M120:AB120"/>
    <mergeCell ref="A130:A131"/>
    <mergeCell ref="B130:B131"/>
    <mergeCell ref="C130:C131"/>
    <mergeCell ref="D130:D131"/>
    <mergeCell ref="E130:E131"/>
    <mergeCell ref="L130:L131"/>
    <mergeCell ref="M130:AB130"/>
    <mergeCell ref="I130:I131"/>
    <mergeCell ref="J130:J131"/>
    <mergeCell ref="K130:K131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F111:F112"/>
    <mergeCell ref="G111:G112"/>
    <mergeCell ref="H111:H112"/>
    <mergeCell ref="I101:I102"/>
    <mergeCell ref="J101:J102"/>
    <mergeCell ref="K101:K102"/>
    <mergeCell ref="L101:L102"/>
    <mergeCell ref="M101:AB101"/>
    <mergeCell ref="A111:A112"/>
    <mergeCell ref="B111:B112"/>
    <mergeCell ref="C111:C112"/>
    <mergeCell ref="D111:D112"/>
    <mergeCell ref="E111:E112"/>
    <mergeCell ref="L111:L112"/>
    <mergeCell ref="M111:AB111"/>
    <mergeCell ref="I111:I112"/>
    <mergeCell ref="J111:J112"/>
    <mergeCell ref="K111:K112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F92:F93"/>
    <mergeCell ref="G92:G93"/>
    <mergeCell ref="H92:H93"/>
    <mergeCell ref="I83:I84"/>
    <mergeCell ref="J83:J84"/>
    <mergeCell ref="K83:K84"/>
    <mergeCell ref="L83:L84"/>
    <mergeCell ref="M83:AB83"/>
    <mergeCell ref="A92:A93"/>
    <mergeCell ref="B92:B93"/>
    <mergeCell ref="C92:C93"/>
    <mergeCell ref="D92:D93"/>
    <mergeCell ref="E92:E93"/>
    <mergeCell ref="L92:L93"/>
    <mergeCell ref="M92:AB92"/>
    <mergeCell ref="I92:I93"/>
    <mergeCell ref="J92:J93"/>
    <mergeCell ref="K92:K93"/>
    <mergeCell ref="A83:A84"/>
    <mergeCell ref="B83:B84"/>
    <mergeCell ref="C83:C84"/>
    <mergeCell ref="D83:D84"/>
    <mergeCell ref="E83:E84"/>
    <mergeCell ref="F83:F84"/>
    <mergeCell ref="G83:G84"/>
    <mergeCell ref="H83:H84"/>
    <mergeCell ref="F71:F72"/>
    <mergeCell ref="G71:G72"/>
    <mergeCell ref="H71:H72"/>
    <mergeCell ref="L58:L59"/>
    <mergeCell ref="M58:AB58"/>
    <mergeCell ref="A71:A72"/>
    <mergeCell ref="B71:B72"/>
    <mergeCell ref="C71:C72"/>
    <mergeCell ref="D71:D72"/>
    <mergeCell ref="E71:E72"/>
    <mergeCell ref="L71:L72"/>
    <mergeCell ref="M71:AB71"/>
    <mergeCell ref="I71:I72"/>
    <mergeCell ref="J71:J72"/>
    <mergeCell ref="K71:K72"/>
    <mergeCell ref="A48:A49"/>
    <mergeCell ref="B48:B49"/>
    <mergeCell ref="C48:C49"/>
    <mergeCell ref="D48:D49"/>
    <mergeCell ref="E48:E49"/>
    <mergeCell ref="L48:L49"/>
    <mergeCell ref="M48:AB48"/>
    <mergeCell ref="A58:A59"/>
    <mergeCell ref="B58:B59"/>
    <mergeCell ref="C58:C59"/>
    <mergeCell ref="D58:D59"/>
    <mergeCell ref="E58:E59"/>
    <mergeCell ref="F58:F59"/>
    <mergeCell ref="G58:G59"/>
    <mergeCell ref="H58:H59"/>
    <mergeCell ref="F48:F49"/>
    <mergeCell ref="G48:G49"/>
    <mergeCell ref="H48:H49"/>
    <mergeCell ref="I48:I49"/>
    <mergeCell ref="J48:J49"/>
    <mergeCell ref="K48:K49"/>
    <mergeCell ref="I58:I59"/>
    <mergeCell ref="J58:J59"/>
    <mergeCell ref="K58:K59"/>
    <mergeCell ref="L28:L29"/>
    <mergeCell ref="M28:AB28"/>
    <mergeCell ref="A38:A39"/>
    <mergeCell ref="B38:B39"/>
    <mergeCell ref="C38:C39"/>
    <mergeCell ref="D38:D39"/>
    <mergeCell ref="E38:E39"/>
    <mergeCell ref="F38:F39"/>
    <mergeCell ref="G38:G39"/>
    <mergeCell ref="H38:H39"/>
    <mergeCell ref="F28:F29"/>
    <mergeCell ref="G28:G29"/>
    <mergeCell ref="H28:H29"/>
    <mergeCell ref="I28:I29"/>
    <mergeCell ref="J28:J29"/>
    <mergeCell ref="K28:K29"/>
    <mergeCell ref="I38:I39"/>
    <mergeCell ref="J38:J39"/>
    <mergeCell ref="K38:K39"/>
    <mergeCell ref="L38:L39"/>
    <mergeCell ref="M38:AB38"/>
    <mergeCell ref="A9:A10"/>
    <mergeCell ref="B9:B10"/>
    <mergeCell ref="C9:C10"/>
    <mergeCell ref="D9:D10"/>
    <mergeCell ref="E9:E10"/>
    <mergeCell ref="F9:F10"/>
    <mergeCell ref="B26:C26"/>
    <mergeCell ref="A28:A29"/>
    <mergeCell ref="B28:B29"/>
    <mergeCell ref="C28:C29"/>
    <mergeCell ref="D28:D29"/>
    <mergeCell ref="E28:E29"/>
    <mergeCell ref="B1:Z1"/>
    <mergeCell ref="B2:Z2"/>
    <mergeCell ref="B3:Z3"/>
    <mergeCell ref="B4:Z4"/>
    <mergeCell ref="B5:Z5"/>
    <mergeCell ref="B7:Z7"/>
    <mergeCell ref="J9:J10"/>
    <mergeCell ref="K9:Z9"/>
    <mergeCell ref="B11:B25"/>
    <mergeCell ref="G9:G10"/>
    <mergeCell ref="H9:H10"/>
    <mergeCell ref="I9:I10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topLeftCell="A11" workbookViewId="0">
      <selection activeCell="Z6" sqref="Z6"/>
    </sheetView>
  </sheetViews>
  <sheetFormatPr defaultRowHeight="15.75" x14ac:dyDescent="0.25"/>
  <cols>
    <col min="1" max="2" width="15.7109375" style="422" customWidth="1"/>
    <col min="3" max="3" width="17" style="422" customWidth="1"/>
    <col min="4" max="4" width="28" style="422" customWidth="1"/>
    <col min="5" max="5" width="9.140625" style="422"/>
    <col min="6" max="6" width="10.7109375" style="422" customWidth="1"/>
    <col min="7" max="9" width="9.140625" style="422"/>
    <col min="10" max="10" width="8.28515625" style="422" customWidth="1"/>
    <col min="11" max="11" width="10.140625" style="422" customWidth="1"/>
    <col min="12" max="12" width="9.140625" style="621"/>
    <col min="13" max="14" width="9.140625" style="422"/>
    <col min="15" max="15" width="10.7109375" style="422" customWidth="1"/>
    <col min="16" max="16" width="9.140625" style="421"/>
    <col min="17" max="21" width="9.140625" style="422"/>
    <col min="22" max="22" width="8.28515625" style="422" customWidth="1"/>
    <col min="23" max="23" width="7.7109375" style="422" customWidth="1"/>
    <col min="24" max="24" width="8.28515625" style="422" customWidth="1"/>
    <col min="25" max="25" width="9.140625" style="422"/>
    <col min="26" max="26" width="9.140625" style="421"/>
    <col min="27" max="16384" width="9.140625" style="422"/>
  </cols>
  <sheetData>
    <row r="1" spans="1:29" s="201" customFormat="1" x14ac:dyDescent="0.25">
      <c r="B1" s="1331" t="s">
        <v>340</v>
      </c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  <c r="Q1" s="1331"/>
      <c r="R1" s="1331"/>
      <c r="S1" s="1331"/>
      <c r="T1" s="1331"/>
      <c r="U1" s="1331"/>
      <c r="V1" s="1331"/>
      <c r="W1" s="1331"/>
      <c r="X1" s="1331"/>
      <c r="Y1" s="1331"/>
      <c r="Z1" s="1331"/>
      <c r="AA1" s="202"/>
      <c r="AB1" s="203"/>
      <c r="AC1" s="202"/>
    </row>
    <row r="2" spans="1:29" s="201" customFormat="1" x14ac:dyDescent="0.25">
      <c r="B2" s="1331" t="s">
        <v>174</v>
      </c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1331"/>
      <c r="N2" s="1331"/>
      <c r="O2" s="1331"/>
      <c r="P2" s="1331"/>
      <c r="Q2" s="1331"/>
      <c r="R2" s="1331"/>
      <c r="S2" s="1331"/>
      <c r="T2" s="1331"/>
      <c r="U2" s="1331"/>
      <c r="V2" s="1331"/>
      <c r="W2" s="1331"/>
      <c r="X2" s="1331"/>
      <c r="Y2" s="1331"/>
      <c r="Z2" s="1331"/>
      <c r="AA2" s="202"/>
      <c r="AB2" s="203"/>
      <c r="AC2" s="202"/>
    </row>
    <row r="3" spans="1:29" s="201" customFormat="1" x14ac:dyDescent="0.25">
      <c r="A3" s="204"/>
      <c r="B3" s="1332" t="s">
        <v>175</v>
      </c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332"/>
      <c r="R3" s="1332"/>
      <c r="S3" s="1332"/>
      <c r="T3" s="1332"/>
      <c r="U3" s="1332"/>
      <c r="V3" s="1332"/>
      <c r="W3" s="1332"/>
      <c r="X3" s="1332"/>
      <c r="Y3" s="1332"/>
      <c r="Z3" s="1332"/>
      <c r="AA3" s="204"/>
      <c r="AB3" s="205"/>
      <c r="AC3" s="204"/>
    </row>
    <row r="4" spans="1:29" s="201" customFormat="1" x14ac:dyDescent="0.25">
      <c r="B4" s="1332" t="s">
        <v>341</v>
      </c>
      <c r="C4" s="1332"/>
      <c r="D4" s="1332"/>
      <c r="E4" s="1332"/>
      <c r="F4" s="1332"/>
      <c r="G4" s="1332"/>
      <c r="H4" s="1332"/>
      <c r="I4" s="1332"/>
      <c r="J4" s="1332"/>
      <c r="K4" s="1332"/>
      <c r="L4" s="1332"/>
      <c r="M4" s="1332"/>
      <c r="N4" s="1332"/>
      <c r="O4" s="1332"/>
      <c r="P4" s="1332"/>
      <c r="Q4" s="1332"/>
      <c r="R4" s="1332"/>
      <c r="S4" s="1332"/>
      <c r="T4" s="1332"/>
      <c r="U4" s="1332"/>
      <c r="V4" s="1332"/>
      <c r="W4" s="1332"/>
      <c r="X4" s="1332"/>
      <c r="Y4" s="1332"/>
      <c r="Z4" s="1332"/>
      <c r="AA4" s="204"/>
      <c r="AB4" s="205"/>
      <c r="AC4" s="204"/>
    </row>
    <row r="5" spans="1:29" s="201" customFormat="1" x14ac:dyDescent="0.25">
      <c r="A5" s="1324"/>
      <c r="B5" s="1332" t="s">
        <v>951</v>
      </c>
      <c r="C5" s="1332"/>
      <c r="D5" s="1332"/>
      <c r="E5" s="1332"/>
      <c r="F5" s="1332"/>
      <c r="G5" s="1332"/>
      <c r="H5" s="1332"/>
      <c r="I5" s="1332"/>
      <c r="J5" s="1332"/>
      <c r="K5" s="1332"/>
      <c r="L5" s="1332"/>
      <c r="M5" s="1332"/>
      <c r="N5" s="1332"/>
      <c r="O5" s="1332"/>
      <c r="P5" s="1332"/>
      <c r="Q5" s="1332"/>
      <c r="R5" s="1332"/>
      <c r="S5" s="1332"/>
      <c r="T5" s="1332"/>
      <c r="U5" s="1332"/>
      <c r="V5" s="1332"/>
      <c r="W5" s="1332"/>
      <c r="X5" s="1332"/>
      <c r="Y5" s="1332"/>
      <c r="Z5" s="1332"/>
      <c r="AA5" s="204"/>
      <c r="AB5" s="205"/>
      <c r="AC5" s="204"/>
    </row>
    <row r="6" spans="1:29" s="201" customFormat="1" x14ac:dyDescent="0.25">
      <c r="A6" s="204"/>
      <c r="B6" s="204"/>
      <c r="C6" s="204"/>
      <c r="D6" s="204"/>
      <c r="E6" s="204"/>
      <c r="F6" s="207"/>
      <c r="G6" s="204"/>
      <c r="H6" s="205"/>
      <c r="I6" s="208"/>
      <c r="J6" s="205"/>
      <c r="K6" s="204"/>
      <c r="L6" s="205"/>
      <c r="M6" s="209"/>
      <c r="N6" s="210"/>
      <c r="O6" s="209"/>
      <c r="P6" s="210"/>
      <c r="Q6" s="209"/>
      <c r="R6" s="210"/>
      <c r="S6" s="209"/>
      <c r="T6" s="205"/>
      <c r="U6" s="204"/>
      <c r="V6" s="211"/>
      <c r="W6" s="212"/>
      <c r="X6" s="205"/>
      <c r="Y6" s="204"/>
      <c r="Z6" s="203"/>
      <c r="AB6" s="213"/>
    </row>
    <row r="8" spans="1:29" x14ac:dyDescent="0.25">
      <c r="A8" s="1326" t="s">
        <v>0</v>
      </c>
      <c r="B8" s="1326"/>
      <c r="C8" s="1326"/>
      <c r="D8" s="1326"/>
      <c r="E8" s="1326"/>
      <c r="F8" s="1326"/>
      <c r="G8" s="1326"/>
      <c r="H8" s="1326"/>
      <c r="I8" s="1326"/>
      <c r="J8" s="1326"/>
      <c r="K8" s="1326"/>
      <c r="L8" s="1326"/>
      <c r="M8" s="1326"/>
      <c r="N8" s="1326"/>
      <c r="O8" s="1326"/>
      <c r="P8" s="1326"/>
      <c r="Q8" s="1326"/>
      <c r="R8" s="1326"/>
      <c r="S8" s="1326"/>
      <c r="T8" s="1326"/>
      <c r="U8" s="1326"/>
      <c r="V8" s="1326"/>
      <c r="W8" s="1326"/>
      <c r="X8" s="1326"/>
      <c r="Y8" s="1326"/>
    </row>
    <row r="9" spans="1:29" ht="16.5" thickBot="1" x14ac:dyDescent="0.3">
      <c r="A9" s="423"/>
      <c r="B9" s="423"/>
      <c r="C9" s="423"/>
      <c r="D9" s="424"/>
      <c r="E9" s="425"/>
      <c r="F9" s="423"/>
      <c r="G9" s="423"/>
      <c r="H9" s="423"/>
      <c r="I9" s="426"/>
      <c r="J9" s="426"/>
      <c r="K9" s="426"/>
      <c r="L9" s="426"/>
      <c r="M9" s="426"/>
      <c r="N9" s="426"/>
      <c r="O9" s="426"/>
      <c r="P9" s="427"/>
      <c r="Q9" s="428"/>
      <c r="R9" s="428"/>
      <c r="S9" s="428"/>
      <c r="T9" s="428"/>
      <c r="U9" s="428"/>
      <c r="V9" s="428"/>
      <c r="W9" s="428"/>
      <c r="X9" s="429"/>
      <c r="Y9" s="423"/>
    </row>
    <row r="10" spans="1:29" ht="16.5" thickTop="1" x14ac:dyDescent="0.25">
      <c r="A10" s="1377" t="s">
        <v>1</v>
      </c>
      <c r="B10" s="430" t="s">
        <v>2</v>
      </c>
      <c r="C10" s="1379" t="s">
        <v>3</v>
      </c>
      <c r="D10" s="1381" t="s">
        <v>4</v>
      </c>
      <c r="E10" s="1383" t="s">
        <v>5</v>
      </c>
      <c r="F10" s="1385" t="s">
        <v>6</v>
      </c>
      <c r="G10" s="1387" t="s">
        <v>5</v>
      </c>
      <c r="H10" s="1379" t="s">
        <v>7</v>
      </c>
      <c r="I10" s="1389" t="s">
        <v>5</v>
      </c>
      <c r="J10" s="1328" t="s">
        <v>8</v>
      </c>
      <c r="K10" s="1329"/>
      <c r="L10" s="1329"/>
      <c r="M10" s="1329"/>
      <c r="N10" s="1329"/>
      <c r="O10" s="1329"/>
      <c r="P10" s="1329"/>
      <c r="Q10" s="1329"/>
      <c r="R10" s="1329"/>
      <c r="S10" s="1329"/>
      <c r="T10" s="1329"/>
      <c r="U10" s="1329"/>
      <c r="V10" s="1329"/>
      <c r="W10" s="1329"/>
      <c r="X10" s="1329"/>
      <c r="Y10" s="1330"/>
    </row>
    <row r="11" spans="1:29" ht="32.25" thickBot="1" x14ac:dyDescent="0.3">
      <c r="A11" s="1378"/>
      <c r="B11" s="431"/>
      <c r="C11" s="1380"/>
      <c r="D11" s="1382"/>
      <c r="E11" s="1384"/>
      <c r="F11" s="1386"/>
      <c r="G11" s="1388"/>
      <c r="H11" s="1380"/>
      <c r="I11" s="1390"/>
      <c r="J11" s="432" t="s">
        <v>9</v>
      </c>
      <c r="K11" s="432" t="s">
        <v>5</v>
      </c>
      <c r="L11" s="433" t="s">
        <v>10</v>
      </c>
      <c r="M11" s="432" t="s">
        <v>5</v>
      </c>
      <c r="N11" s="432" t="s">
        <v>11</v>
      </c>
      <c r="O11" s="432" t="s">
        <v>5</v>
      </c>
      <c r="P11" s="434" t="s">
        <v>12</v>
      </c>
      <c r="Q11" s="432" t="s">
        <v>5</v>
      </c>
      <c r="R11" s="432" t="s">
        <v>13</v>
      </c>
      <c r="S11" s="432" t="s">
        <v>5</v>
      </c>
      <c r="T11" s="432" t="s">
        <v>14</v>
      </c>
      <c r="U11" s="432" t="s">
        <v>5</v>
      </c>
      <c r="V11" s="432" t="s">
        <v>15</v>
      </c>
      <c r="W11" s="435" t="s">
        <v>5</v>
      </c>
      <c r="X11" s="432" t="s">
        <v>16</v>
      </c>
      <c r="Y11" s="436" t="s">
        <v>5</v>
      </c>
    </row>
    <row r="12" spans="1:29" ht="16.5" thickTop="1" x14ac:dyDescent="0.25">
      <c r="A12" s="1372" t="s">
        <v>17</v>
      </c>
      <c r="B12" s="623" t="s">
        <v>18</v>
      </c>
      <c r="C12" s="437">
        <v>10029</v>
      </c>
      <c r="D12" s="437">
        <v>10027</v>
      </c>
      <c r="E12" s="438">
        <f>+D12/C12*100</f>
        <v>99.980057832286377</v>
      </c>
      <c r="F12" s="437">
        <v>44</v>
      </c>
      <c r="G12" s="439">
        <f>+F12/D12*100</f>
        <v>0.43881519896280041</v>
      </c>
      <c r="H12" s="437">
        <v>9983</v>
      </c>
      <c r="I12" s="438">
        <f>+H12/D12*100</f>
        <v>99.5611848010372</v>
      </c>
      <c r="J12" s="440">
        <v>5</v>
      </c>
      <c r="K12" s="441">
        <f>+J12/H12*100</f>
        <v>5.0085144746068316E-2</v>
      </c>
      <c r="L12" s="442">
        <v>7404</v>
      </c>
      <c r="M12" s="443">
        <f>+L12/H12*100</f>
        <v>74.166082339977962</v>
      </c>
      <c r="N12" s="437">
        <v>13</v>
      </c>
      <c r="O12" s="443">
        <f>+N12/H12*100</f>
        <v>0.13022137633977762</v>
      </c>
      <c r="P12" s="444">
        <v>164</v>
      </c>
      <c r="Q12" s="443">
        <f>+P12/H12*100</f>
        <v>1.6427927476710409</v>
      </c>
      <c r="R12" s="437">
        <v>2001</v>
      </c>
      <c r="S12" s="443">
        <f>+R12/H12*100</f>
        <v>20.044074927376538</v>
      </c>
      <c r="T12" s="437">
        <v>386</v>
      </c>
      <c r="U12" s="443">
        <f>+T12/H12*100</f>
        <v>3.866573174396474</v>
      </c>
      <c r="V12" s="440">
        <v>8</v>
      </c>
      <c r="W12" s="443">
        <f>+V12/H12*100</f>
        <v>8.0136231593709306E-2</v>
      </c>
      <c r="X12" s="440">
        <v>2</v>
      </c>
      <c r="Y12" s="445">
        <f>+X12/H12*100</f>
        <v>2.0034057898427327E-2</v>
      </c>
    </row>
    <row r="13" spans="1:29" x14ac:dyDescent="0.25">
      <c r="A13" s="1373"/>
      <c r="B13" s="472" t="s">
        <v>19</v>
      </c>
      <c r="C13" s="446">
        <v>12990</v>
      </c>
      <c r="D13" s="446">
        <v>12881</v>
      </c>
      <c r="E13" s="447">
        <f t="shared" ref="E13:E26" si="0">+D13/C13*100</f>
        <v>99.160892994611231</v>
      </c>
      <c r="F13" s="446">
        <v>66</v>
      </c>
      <c r="G13" s="448">
        <f t="shared" ref="G13:G26" si="1">+F13/D13*100</f>
        <v>0.51238257899231432</v>
      </c>
      <c r="H13" s="446">
        <v>12815</v>
      </c>
      <c r="I13" s="447">
        <f t="shared" ref="I13:I26" si="2">+H13/D13*100</f>
        <v>99.487617421007684</v>
      </c>
      <c r="J13" s="449">
        <v>4</v>
      </c>
      <c r="K13" s="450">
        <f t="shared" ref="K13:K26" si="3">+J13/H13*100</f>
        <v>3.1213421771361688E-2</v>
      </c>
      <c r="L13" s="451">
        <v>9904</v>
      </c>
      <c r="M13" s="452">
        <f t="shared" ref="M13:M26" si="4">+L13/H13*100</f>
        <v>77.284432305891542</v>
      </c>
      <c r="N13" s="446">
        <v>153</v>
      </c>
      <c r="O13" s="452">
        <f t="shared" ref="O13:O26" si="5">+N13/H13*100</f>
        <v>1.1939133827545845</v>
      </c>
      <c r="P13" s="453">
        <v>97</v>
      </c>
      <c r="Q13" s="452">
        <f t="shared" ref="Q13:Q26" si="6">+P13/H13*100</f>
        <v>0.7569254779555209</v>
      </c>
      <c r="R13" s="446">
        <v>2238</v>
      </c>
      <c r="S13" s="452">
        <f t="shared" ref="S13:S26" si="7">+R13/H13*100</f>
        <v>17.463909481076865</v>
      </c>
      <c r="T13" s="446">
        <v>258</v>
      </c>
      <c r="U13" s="452">
        <f t="shared" ref="U13:U26" si="8">+T13/H13*100</f>
        <v>2.013265704252829</v>
      </c>
      <c r="V13" s="449">
        <v>99</v>
      </c>
      <c r="W13" s="452">
        <f t="shared" ref="W13:W26" si="9">+V13/H13*100</f>
        <v>0.77253218884120167</v>
      </c>
      <c r="X13" s="449">
        <v>62</v>
      </c>
      <c r="Y13" s="454">
        <f t="shared" ref="Y13:Y26" si="10">+X13/H13*100</f>
        <v>0.48380803745610618</v>
      </c>
    </row>
    <row r="14" spans="1:29" x14ac:dyDescent="0.25">
      <c r="A14" s="1373"/>
      <c r="B14" s="472" t="s">
        <v>20</v>
      </c>
      <c r="C14" s="446">
        <v>15669</v>
      </c>
      <c r="D14" s="446">
        <v>15259</v>
      </c>
      <c r="E14" s="447">
        <f t="shared" si="0"/>
        <v>97.383368434488489</v>
      </c>
      <c r="F14" s="446">
        <v>70</v>
      </c>
      <c r="G14" s="448">
        <f t="shared" si="1"/>
        <v>0.45874565830001968</v>
      </c>
      <c r="H14" s="446">
        <v>15189</v>
      </c>
      <c r="I14" s="447">
        <f t="shared" si="2"/>
        <v>99.541254341699982</v>
      </c>
      <c r="J14" s="449">
        <v>10</v>
      </c>
      <c r="K14" s="450">
        <f t="shared" si="3"/>
        <v>6.5837118967673969E-2</v>
      </c>
      <c r="L14" s="451">
        <v>13070</v>
      </c>
      <c r="M14" s="452">
        <f>+L14/H14*100</f>
        <v>86.049114490749886</v>
      </c>
      <c r="N14" s="446">
        <v>57</v>
      </c>
      <c r="O14" s="452">
        <f t="shared" si="5"/>
        <v>0.37527157811574169</v>
      </c>
      <c r="P14" s="453">
        <v>219</v>
      </c>
      <c r="Q14" s="452">
        <f t="shared" si="6"/>
        <v>1.4418329053920602</v>
      </c>
      <c r="R14" s="446">
        <v>1551</v>
      </c>
      <c r="S14" s="452">
        <f t="shared" si="7"/>
        <v>10.211337151886234</v>
      </c>
      <c r="T14" s="446">
        <v>204</v>
      </c>
      <c r="U14" s="452">
        <f t="shared" si="8"/>
        <v>1.3430772269405491</v>
      </c>
      <c r="V14" s="449">
        <v>49</v>
      </c>
      <c r="W14" s="452">
        <f t="shared" si="9"/>
        <v>0.32260188294160247</v>
      </c>
      <c r="X14" s="449">
        <v>29</v>
      </c>
      <c r="Y14" s="454">
        <f t="shared" si="10"/>
        <v>0.19092764500625453</v>
      </c>
    </row>
    <row r="15" spans="1:29" x14ac:dyDescent="0.25">
      <c r="A15" s="1373"/>
      <c r="B15" s="472" t="s">
        <v>21</v>
      </c>
      <c r="C15" s="446">
        <v>12618</v>
      </c>
      <c r="D15" s="446">
        <v>12618</v>
      </c>
      <c r="E15" s="447">
        <f t="shared" si="0"/>
        <v>100</v>
      </c>
      <c r="F15" s="446">
        <v>50</v>
      </c>
      <c r="G15" s="448">
        <f t="shared" si="1"/>
        <v>0.39625931209383419</v>
      </c>
      <c r="H15" s="446">
        <v>12568</v>
      </c>
      <c r="I15" s="447">
        <f t="shared" si="2"/>
        <v>99.603740687906168</v>
      </c>
      <c r="J15" s="449">
        <v>7</v>
      </c>
      <c r="K15" s="450">
        <f t="shared" si="3"/>
        <v>5.569700827498409E-2</v>
      </c>
      <c r="L15" s="451">
        <v>8442</v>
      </c>
      <c r="M15" s="452">
        <f t="shared" si="4"/>
        <v>67.170591979630814</v>
      </c>
      <c r="N15" s="446">
        <v>29</v>
      </c>
      <c r="O15" s="452">
        <f t="shared" si="5"/>
        <v>0.23074474856779123</v>
      </c>
      <c r="P15" s="453">
        <v>149</v>
      </c>
      <c r="Q15" s="452">
        <f t="shared" si="6"/>
        <v>1.1855506047103754</v>
      </c>
      <c r="R15" s="446">
        <v>3457</v>
      </c>
      <c r="S15" s="452">
        <f t="shared" si="7"/>
        <v>27.506365372374287</v>
      </c>
      <c r="T15" s="446">
        <v>482</v>
      </c>
      <c r="U15" s="452">
        <f t="shared" si="8"/>
        <v>3.8351368555060472</v>
      </c>
      <c r="V15" s="449">
        <v>1</v>
      </c>
      <c r="W15" s="452">
        <f t="shared" si="9"/>
        <v>7.9567154678548691E-3</v>
      </c>
      <c r="X15" s="449">
        <v>1</v>
      </c>
      <c r="Y15" s="454">
        <f t="shared" si="10"/>
        <v>7.9567154678548691E-3</v>
      </c>
    </row>
    <row r="16" spans="1:29" x14ac:dyDescent="0.25">
      <c r="A16" s="1373"/>
      <c r="B16" s="472" t="s">
        <v>22</v>
      </c>
      <c r="C16" s="446">
        <v>17852</v>
      </c>
      <c r="D16" s="446">
        <v>17662</v>
      </c>
      <c r="E16" s="447">
        <f t="shared" si="0"/>
        <v>98.935693479722161</v>
      </c>
      <c r="F16" s="446">
        <v>136</v>
      </c>
      <c r="G16" s="448">
        <f t="shared" si="1"/>
        <v>0.7700147208696636</v>
      </c>
      <c r="H16" s="446">
        <v>17526</v>
      </c>
      <c r="I16" s="447">
        <f t="shared" si="2"/>
        <v>99.229985279130346</v>
      </c>
      <c r="J16" s="449">
        <v>2</v>
      </c>
      <c r="K16" s="450">
        <f t="shared" si="3"/>
        <v>1.1411617026132602E-2</v>
      </c>
      <c r="L16" s="451">
        <v>13962</v>
      </c>
      <c r="M16" s="452">
        <f t="shared" si="4"/>
        <v>79.664498459431698</v>
      </c>
      <c r="N16" s="446">
        <v>87</v>
      </c>
      <c r="O16" s="452">
        <f t="shared" si="5"/>
        <v>0.49640534063676822</v>
      </c>
      <c r="P16" s="453">
        <v>180</v>
      </c>
      <c r="Q16" s="452">
        <f t="shared" si="6"/>
        <v>1.0270455323519343</v>
      </c>
      <c r="R16" s="446">
        <v>2045</v>
      </c>
      <c r="S16" s="452">
        <f t="shared" si="7"/>
        <v>11.668378409220587</v>
      </c>
      <c r="T16" s="446">
        <v>1090</v>
      </c>
      <c r="U16" s="452">
        <f t="shared" si="8"/>
        <v>6.2193312792422688</v>
      </c>
      <c r="V16" s="449">
        <v>87</v>
      </c>
      <c r="W16" s="452">
        <f t="shared" si="9"/>
        <v>0.49640534063676822</v>
      </c>
      <c r="X16" s="449">
        <v>73</v>
      </c>
      <c r="Y16" s="454">
        <f t="shared" si="10"/>
        <v>0.41652402145383999</v>
      </c>
    </row>
    <row r="17" spans="1:28" x14ac:dyDescent="0.25">
      <c r="A17" s="1373"/>
      <c r="B17" s="472" t="s">
        <v>23</v>
      </c>
      <c r="C17" s="446">
        <v>15850</v>
      </c>
      <c r="D17" s="446">
        <v>14686</v>
      </c>
      <c r="E17" s="447">
        <f t="shared" si="0"/>
        <v>92.65615141955837</v>
      </c>
      <c r="F17" s="446">
        <v>81</v>
      </c>
      <c r="G17" s="448">
        <f t="shared" si="1"/>
        <v>0.55154568977257257</v>
      </c>
      <c r="H17" s="446">
        <v>14605</v>
      </c>
      <c r="I17" s="447">
        <f t="shared" si="2"/>
        <v>99.448454310227433</v>
      </c>
      <c r="J17" s="449">
        <v>1</v>
      </c>
      <c r="K17" s="450">
        <f t="shared" si="3"/>
        <v>6.8469702156795618E-3</v>
      </c>
      <c r="L17" s="451">
        <v>11500</v>
      </c>
      <c r="M17" s="452">
        <f t="shared" si="4"/>
        <v>78.740157480314963</v>
      </c>
      <c r="N17" s="446">
        <v>205</v>
      </c>
      <c r="O17" s="452">
        <f t="shared" si="5"/>
        <v>1.4036288942143103</v>
      </c>
      <c r="P17" s="453">
        <v>309</v>
      </c>
      <c r="Q17" s="452">
        <f t="shared" si="6"/>
        <v>2.1157137966449846</v>
      </c>
      <c r="R17" s="446">
        <v>1905</v>
      </c>
      <c r="S17" s="452">
        <f t="shared" si="7"/>
        <v>13.043478260869565</v>
      </c>
      <c r="T17" s="446">
        <v>550</v>
      </c>
      <c r="U17" s="452">
        <f t="shared" si="8"/>
        <v>3.7658336186237586</v>
      </c>
      <c r="V17" s="449">
        <v>71</v>
      </c>
      <c r="W17" s="452">
        <f t="shared" si="9"/>
        <v>0.48613488531324889</v>
      </c>
      <c r="X17" s="449">
        <v>64</v>
      </c>
      <c r="Y17" s="454">
        <f t="shared" si="10"/>
        <v>0.43820609380349196</v>
      </c>
    </row>
    <row r="18" spans="1:28" x14ac:dyDescent="0.25">
      <c r="A18" s="1373"/>
      <c r="B18" s="486" t="s">
        <v>24</v>
      </c>
      <c r="C18" s="446">
        <v>10165</v>
      </c>
      <c r="D18" s="446">
        <v>10142</v>
      </c>
      <c r="E18" s="447">
        <f t="shared" si="0"/>
        <v>99.773733398917855</v>
      </c>
      <c r="F18" s="446">
        <v>40</v>
      </c>
      <c r="G18" s="448">
        <f t="shared" si="1"/>
        <v>0.39439952672056788</v>
      </c>
      <c r="H18" s="446">
        <v>10102</v>
      </c>
      <c r="I18" s="447">
        <f t="shared" si="2"/>
        <v>99.605600473279438</v>
      </c>
      <c r="J18" s="449">
        <v>3</v>
      </c>
      <c r="K18" s="450">
        <f t="shared" si="3"/>
        <v>2.9697089685210849E-2</v>
      </c>
      <c r="L18" s="451">
        <v>6787</v>
      </c>
      <c r="M18" s="452">
        <f t="shared" si="4"/>
        <v>67.184715897842011</v>
      </c>
      <c r="N18" s="446">
        <v>22</v>
      </c>
      <c r="O18" s="452">
        <f t="shared" si="5"/>
        <v>0.21777865769154622</v>
      </c>
      <c r="P18" s="453">
        <v>160</v>
      </c>
      <c r="Q18" s="452">
        <f t="shared" si="6"/>
        <v>1.5838447832112454</v>
      </c>
      <c r="R18" s="446">
        <v>2631</v>
      </c>
      <c r="S18" s="452">
        <f t="shared" si="7"/>
        <v>26.044347653929918</v>
      </c>
      <c r="T18" s="446">
        <v>493</v>
      </c>
      <c r="U18" s="452">
        <f t="shared" si="8"/>
        <v>4.8802217382696496</v>
      </c>
      <c r="V18" s="449">
        <v>5</v>
      </c>
      <c r="W18" s="452">
        <f t="shared" si="9"/>
        <v>4.949514947535142E-2</v>
      </c>
      <c r="X18" s="449">
        <v>1</v>
      </c>
      <c r="Y18" s="454">
        <f t="shared" si="10"/>
        <v>9.8990298950702837E-3</v>
      </c>
    </row>
    <row r="19" spans="1:28" x14ac:dyDescent="0.25">
      <c r="A19" s="1373"/>
      <c r="B19" s="508" t="s">
        <v>25</v>
      </c>
      <c r="C19" s="446">
        <v>8666</v>
      </c>
      <c r="D19" s="446">
        <v>8569</v>
      </c>
      <c r="E19" s="447">
        <f t="shared" si="0"/>
        <v>98.880683129471507</v>
      </c>
      <c r="F19" s="446">
        <v>60</v>
      </c>
      <c r="G19" s="448">
        <f t="shared" si="1"/>
        <v>0.70019838954370406</v>
      </c>
      <c r="H19" s="446">
        <v>8509</v>
      </c>
      <c r="I19" s="447">
        <f t="shared" si="2"/>
        <v>99.299801610456299</v>
      </c>
      <c r="J19" s="449">
        <v>3</v>
      </c>
      <c r="K19" s="450">
        <f t="shared" si="3"/>
        <v>3.5256786931484312E-2</v>
      </c>
      <c r="L19" s="451">
        <v>6553</v>
      </c>
      <c r="M19" s="452">
        <f t="shared" si="4"/>
        <v>77.012574920672222</v>
      </c>
      <c r="N19" s="446">
        <v>65</v>
      </c>
      <c r="O19" s="452">
        <f t="shared" si="5"/>
        <v>0.76389705018216014</v>
      </c>
      <c r="P19" s="453">
        <v>340</v>
      </c>
      <c r="Q19" s="452">
        <f t="shared" si="6"/>
        <v>3.9957691855682218</v>
      </c>
      <c r="R19" s="446">
        <v>923</v>
      </c>
      <c r="S19" s="452">
        <f t="shared" si="7"/>
        <v>10.847338112586673</v>
      </c>
      <c r="T19" s="446">
        <v>507</v>
      </c>
      <c r="U19" s="452">
        <f t="shared" si="8"/>
        <v>5.958396991420849</v>
      </c>
      <c r="V19" s="449">
        <v>78</v>
      </c>
      <c r="W19" s="452">
        <f t="shared" si="9"/>
        <v>0.91667646021859195</v>
      </c>
      <c r="X19" s="449">
        <v>40</v>
      </c>
      <c r="Y19" s="454">
        <f t="shared" si="10"/>
        <v>0.47009049241979078</v>
      </c>
    </row>
    <row r="20" spans="1:28" x14ac:dyDescent="0.25">
      <c r="A20" s="1373"/>
      <c r="B20" s="508" t="s">
        <v>26</v>
      </c>
      <c r="C20" s="446">
        <v>11933</v>
      </c>
      <c r="D20" s="446">
        <v>11712</v>
      </c>
      <c r="E20" s="447">
        <f t="shared" si="0"/>
        <v>98.147992960697223</v>
      </c>
      <c r="F20" s="446">
        <v>112</v>
      </c>
      <c r="G20" s="448">
        <f t="shared" si="1"/>
        <v>0.95628415300546454</v>
      </c>
      <c r="H20" s="446">
        <v>11600</v>
      </c>
      <c r="I20" s="447">
        <f t="shared" si="2"/>
        <v>99.043715846994544</v>
      </c>
      <c r="J20" s="449">
        <v>2</v>
      </c>
      <c r="K20" s="450">
        <f t="shared" si="3"/>
        <v>1.7241379310344827E-2</v>
      </c>
      <c r="L20" s="451">
        <v>8570</v>
      </c>
      <c r="M20" s="452">
        <f t="shared" si="4"/>
        <v>73.879310344827587</v>
      </c>
      <c r="N20" s="446">
        <v>104</v>
      </c>
      <c r="O20" s="452">
        <f t="shared" si="5"/>
        <v>0.89655172413793094</v>
      </c>
      <c r="P20" s="453">
        <v>685</v>
      </c>
      <c r="Q20" s="452">
        <f t="shared" si="6"/>
        <v>5.9051724137931032</v>
      </c>
      <c r="R20" s="446">
        <v>1017</v>
      </c>
      <c r="S20" s="452">
        <f t="shared" si="7"/>
        <v>8.7672413793103452</v>
      </c>
      <c r="T20" s="446">
        <v>1168</v>
      </c>
      <c r="U20" s="452">
        <f t="shared" si="8"/>
        <v>10.068965517241379</v>
      </c>
      <c r="V20" s="449">
        <v>25</v>
      </c>
      <c r="W20" s="452">
        <f t="shared" si="9"/>
        <v>0.21551724137931033</v>
      </c>
      <c r="X20" s="449">
        <v>29</v>
      </c>
      <c r="Y20" s="454">
        <f t="shared" si="10"/>
        <v>0.25</v>
      </c>
    </row>
    <row r="21" spans="1:28" x14ac:dyDescent="0.25">
      <c r="A21" s="1373"/>
      <c r="B21" s="508" t="s">
        <v>27</v>
      </c>
      <c r="C21" s="446">
        <v>12509</v>
      </c>
      <c r="D21" s="446">
        <v>12501</v>
      </c>
      <c r="E21" s="447">
        <f t="shared" si="0"/>
        <v>99.936046046846272</v>
      </c>
      <c r="F21" s="446">
        <v>49</v>
      </c>
      <c r="G21" s="448">
        <f t="shared" si="1"/>
        <v>0.39196864250859931</v>
      </c>
      <c r="H21" s="446">
        <v>12452</v>
      </c>
      <c r="I21" s="447">
        <f t="shared" si="2"/>
        <v>99.608031357491399</v>
      </c>
      <c r="J21" s="449">
        <v>0</v>
      </c>
      <c r="K21" s="450">
        <f t="shared" si="3"/>
        <v>0</v>
      </c>
      <c r="L21" s="451">
        <v>10259</v>
      </c>
      <c r="M21" s="452">
        <f t="shared" si="4"/>
        <v>82.388371345968508</v>
      </c>
      <c r="N21" s="446">
        <v>79</v>
      </c>
      <c r="O21" s="452">
        <f t="shared" si="5"/>
        <v>0.63443623514294889</v>
      </c>
      <c r="P21" s="453">
        <v>11</v>
      </c>
      <c r="Q21" s="452">
        <f t="shared" si="6"/>
        <v>8.8339222614840993E-2</v>
      </c>
      <c r="R21" s="446">
        <v>1099</v>
      </c>
      <c r="S21" s="452">
        <f t="shared" si="7"/>
        <v>8.8258914230645669</v>
      </c>
      <c r="T21" s="446">
        <v>830</v>
      </c>
      <c r="U21" s="452">
        <f t="shared" si="8"/>
        <v>6.6655958882107296</v>
      </c>
      <c r="V21" s="449">
        <v>112</v>
      </c>
      <c r="W21" s="452">
        <f t="shared" si="9"/>
        <v>0.89945390298747185</v>
      </c>
      <c r="X21" s="449">
        <v>62</v>
      </c>
      <c r="Y21" s="454">
        <f t="shared" si="10"/>
        <v>0.49791198201092191</v>
      </c>
    </row>
    <row r="22" spans="1:28" x14ac:dyDescent="0.25">
      <c r="A22" s="1373"/>
      <c r="B22" s="508" t="s">
        <v>28</v>
      </c>
      <c r="C22" s="446">
        <v>10843</v>
      </c>
      <c r="D22" s="446">
        <v>10651</v>
      </c>
      <c r="E22" s="447">
        <f t="shared" si="0"/>
        <v>98.229272341602879</v>
      </c>
      <c r="F22" s="446">
        <v>82</v>
      </c>
      <c r="G22" s="448">
        <f t="shared" si="1"/>
        <v>0.76988076236973058</v>
      </c>
      <c r="H22" s="446">
        <v>10569</v>
      </c>
      <c r="I22" s="447">
        <f t="shared" si="2"/>
        <v>99.230119237630262</v>
      </c>
      <c r="J22" s="449">
        <v>1</v>
      </c>
      <c r="K22" s="450">
        <f t="shared" si="3"/>
        <v>9.4616330778692411E-3</v>
      </c>
      <c r="L22" s="451">
        <v>7572</v>
      </c>
      <c r="M22" s="452">
        <f t="shared" si="4"/>
        <v>71.643485665625889</v>
      </c>
      <c r="N22" s="446">
        <v>176</v>
      </c>
      <c r="O22" s="452">
        <f t="shared" si="5"/>
        <v>1.6652474217049862</v>
      </c>
      <c r="P22" s="453">
        <v>259</v>
      </c>
      <c r="Q22" s="452">
        <f t="shared" si="6"/>
        <v>2.4505629671681333</v>
      </c>
      <c r="R22" s="446">
        <v>2085</v>
      </c>
      <c r="S22" s="452">
        <f t="shared" si="7"/>
        <v>19.727504967357365</v>
      </c>
      <c r="T22" s="446">
        <v>256</v>
      </c>
      <c r="U22" s="452">
        <f t="shared" si="8"/>
        <v>2.4221780679345257</v>
      </c>
      <c r="V22" s="449">
        <v>142</v>
      </c>
      <c r="W22" s="452">
        <f t="shared" si="9"/>
        <v>1.3435518970574321</v>
      </c>
      <c r="X22" s="449">
        <v>78</v>
      </c>
      <c r="Y22" s="454">
        <f t="shared" si="10"/>
        <v>0.73800738007380073</v>
      </c>
    </row>
    <row r="23" spans="1:28" x14ac:dyDescent="0.25">
      <c r="A23" s="1373"/>
      <c r="B23" s="508" t="s">
        <v>29</v>
      </c>
      <c r="C23" s="446">
        <v>10358</v>
      </c>
      <c r="D23" s="446">
        <v>10291</v>
      </c>
      <c r="E23" s="447">
        <f t="shared" si="0"/>
        <v>99.35315698011199</v>
      </c>
      <c r="F23" s="446">
        <v>152</v>
      </c>
      <c r="G23" s="448">
        <f t="shared" si="1"/>
        <v>1.4770187542512876</v>
      </c>
      <c r="H23" s="446">
        <v>10139</v>
      </c>
      <c r="I23" s="447">
        <f t="shared" si="2"/>
        <v>98.52298124574871</v>
      </c>
      <c r="J23" s="449">
        <v>1</v>
      </c>
      <c r="K23" s="450">
        <f t="shared" si="3"/>
        <v>9.8629056119932928E-3</v>
      </c>
      <c r="L23" s="451">
        <v>6098</v>
      </c>
      <c r="M23" s="452">
        <f t="shared" si="4"/>
        <v>60.143998421935109</v>
      </c>
      <c r="N23" s="446">
        <v>52</v>
      </c>
      <c r="O23" s="452">
        <f t="shared" si="5"/>
        <v>0.51287109182365131</v>
      </c>
      <c r="P23" s="453">
        <v>207</v>
      </c>
      <c r="Q23" s="452">
        <f t="shared" si="6"/>
        <v>2.0416214616826118</v>
      </c>
      <c r="R23" s="446">
        <v>2987</v>
      </c>
      <c r="S23" s="452">
        <f t="shared" si="7"/>
        <v>29.460499063023963</v>
      </c>
      <c r="T23" s="446">
        <v>700</v>
      </c>
      <c r="U23" s="452">
        <f t="shared" si="8"/>
        <v>6.9040339283953047</v>
      </c>
      <c r="V23" s="449">
        <v>51</v>
      </c>
      <c r="W23" s="452">
        <f t="shared" si="9"/>
        <v>0.50300818621165788</v>
      </c>
      <c r="X23" s="449">
        <v>43</v>
      </c>
      <c r="Y23" s="454">
        <f t="shared" si="10"/>
        <v>0.42410494131571164</v>
      </c>
    </row>
    <row r="24" spans="1:28" x14ac:dyDescent="0.25">
      <c r="A24" s="1373"/>
      <c r="B24" s="508" t="s">
        <v>30</v>
      </c>
      <c r="C24" s="446">
        <v>10329</v>
      </c>
      <c r="D24" s="446">
        <v>10304</v>
      </c>
      <c r="E24" s="447">
        <f t="shared" si="0"/>
        <v>99.75796301674896</v>
      </c>
      <c r="F24" s="446">
        <v>38</v>
      </c>
      <c r="G24" s="448">
        <f t="shared" si="1"/>
        <v>0.36878881987577639</v>
      </c>
      <c r="H24" s="446">
        <v>10266</v>
      </c>
      <c r="I24" s="447">
        <f t="shared" si="2"/>
        <v>99.631211180124225</v>
      </c>
      <c r="J24" s="449">
        <v>1</v>
      </c>
      <c r="K24" s="450">
        <f t="shared" si="3"/>
        <v>9.7408922657315402E-3</v>
      </c>
      <c r="L24" s="451">
        <v>7208</v>
      </c>
      <c r="M24" s="452">
        <f t="shared" si="4"/>
        <v>70.212351451392948</v>
      </c>
      <c r="N24" s="446">
        <v>7</v>
      </c>
      <c r="O24" s="452">
        <f t="shared" si="5"/>
        <v>6.8186245860120787E-2</v>
      </c>
      <c r="P24" s="453">
        <v>174</v>
      </c>
      <c r="Q24" s="452">
        <f t="shared" si="6"/>
        <v>1.6949152542372881</v>
      </c>
      <c r="R24" s="446">
        <v>2605</v>
      </c>
      <c r="S24" s="452">
        <f t="shared" si="7"/>
        <v>25.375024352230664</v>
      </c>
      <c r="T24" s="446">
        <v>201</v>
      </c>
      <c r="U24" s="452">
        <f t="shared" si="8"/>
        <v>1.9579193454120396</v>
      </c>
      <c r="V24" s="449">
        <v>37</v>
      </c>
      <c r="W24" s="452">
        <f t="shared" si="9"/>
        <v>0.36041301383206703</v>
      </c>
      <c r="X24" s="449">
        <v>33</v>
      </c>
      <c r="Y24" s="454">
        <f t="shared" si="10"/>
        <v>0.32144944476914089</v>
      </c>
    </row>
    <row r="25" spans="1:28" ht="16.5" thickBot="1" x14ac:dyDescent="0.3">
      <c r="A25" s="1373"/>
      <c r="B25" s="574" t="s">
        <v>31</v>
      </c>
      <c r="C25" s="624">
        <v>14190</v>
      </c>
      <c r="D25" s="624">
        <v>14037</v>
      </c>
      <c r="E25" s="625">
        <f t="shared" si="0"/>
        <v>98.921775898520082</v>
      </c>
      <c r="F25" s="624">
        <v>41</v>
      </c>
      <c r="G25" s="626">
        <f t="shared" si="1"/>
        <v>0.29208520339103794</v>
      </c>
      <c r="H25" s="624">
        <v>13996</v>
      </c>
      <c r="I25" s="625">
        <f t="shared" si="2"/>
        <v>99.707914796608961</v>
      </c>
      <c r="J25" s="627">
        <v>1</v>
      </c>
      <c r="K25" s="628">
        <f>+J25/H25*100</f>
        <v>7.1448985424406976E-3</v>
      </c>
      <c r="L25" s="586">
        <v>12078</v>
      </c>
      <c r="M25" s="629">
        <f t="shared" si="4"/>
        <v>86.296084595598742</v>
      </c>
      <c r="N25" s="624">
        <v>10</v>
      </c>
      <c r="O25" s="629">
        <f t="shared" si="5"/>
        <v>7.1448985424406974E-2</v>
      </c>
      <c r="P25" s="630">
        <v>167</v>
      </c>
      <c r="Q25" s="629">
        <f t="shared" si="6"/>
        <v>1.1931980565875964</v>
      </c>
      <c r="R25" s="624">
        <v>1580</v>
      </c>
      <c r="S25" s="629">
        <f t="shared" si="7"/>
        <v>11.288939697056302</v>
      </c>
      <c r="T25" s="624">
        <v>68</v>
      </c>
      <c r="U25" s="629">
        <f t="shared" si="8"/>
        <v>0.48585310088596745</v>
      </c>
      <c r="V25" s="627">
        <v>57</v>
      </c>
      <c r="W25" s="629">
        <f t="shared" si="9"/>
        <v>0.40725921691911976</v>
      </c>
      <c r="X25" s="627">
        <v>35</v>
      </c>
      <c r="Y25" s="631">
        <f t="shared" si="10"/>
        <v>0.25007144898542444</v>
      </c>
    </row>
    <row r="26" spans="1:28" ht="24" customHeight="1" thickBot="1" x14ac:dyDescent="0.3">
      <c r="A26" s="1374" t="s">
        <v>32</v>
      </c>
      <c r="B26" s="1375"/>
      <c r="C26" s="632">
        <f>SUM(C12:C25)</f>
        <v>174001</v>
      </c>
      <c r="D26" s="632">
        <f>SUM(D12:D25)</f>
        <v>171340</v>
      </c>
      <c r="E26" s="633">
        <f t="shared" si="0"/>
        <v>98.470698444261814</v>
      </c>
      <c r="F26" s="632">
        <f>SUM(F12:F25)</f>
        <v>1021</v>
      </c>
      <c r="G26" s="634">
        <f t="shared" si="1"/>
        <v>0.59589121045873705</v>
      </c>
      <c r="H26" s="632">
        <f>SUM(H12:H25)</f>
        <v>170319</v>
      </c>
      <c r="I26" s="633">
        <f t="shared" si="2"/>
        <v>99.404108789541269</v>
      </c>
      <c r="J26" s="635">
        <f>SUM(J12:J25)</f>
        <v>41</v>
      </c>
      <c r="K26" s="636">
        <f t="shared" si="3"/>
        <v>2.4072475766062508E-2</v>
      </c>
      <c r="L26" s="637">
        <f>SUM(L12:L25)</f>
        <v>129407</v>
      </c>
      <c r="M26" s="638">
        <f t="shared" si="4"/>
        <v>75.97919198680124</v>
      </c>
      <c r="N26" s="632">
        <f>SUM(N12:N25)</f>
        <v>1059</v>
      </c>
      <c r="O26" s="638">
        <f t="shared" si="5"/>
        <v>0.62177443503073648</v>
      </c>
      <c r="P26" s="639">
        <f>SUM(P12:P25)</f>
        <v>3121</v>
      </c>
      <c r="Q26" s="638">
        <f t="shared" si="6"/>
        <v>1.8324438259970994</v>
      </c>
      <c r="R26" s="632">
        <f>SUM(R12:R25)</f>
        <v>28124</v>
      </c>
      <c r="S26" s="638">
        <f t="shared" si="7"/>
        <v>16.512544108408338</v>
      </c>
      <c r="T26" s="632">
        <f>SUM(T12:T25)</f>
        <v>7193</v>
      </c>
      <c r="U26" s="638">
        <f t="shared" si="8"/>
        <v>4.2232516630557955</v>
      </c>
      <c r="V26" s="635">
        <f>SUM(V12:V25)</f>
        <v>822</v>
      </c>
      <c r="W26" s="638">
        <f t="shared" si="9"/>
        <v>0.48262378243178977</v>
      </c>
      <c r="X26" s="635">
        <f>SUM(X12:X25)</f>
        <v>552</v>
      </c>
      <c r="Y26" s="640">
        <f t="shared" si="10"/>
        <v>0.32409772250893909</v>
      </c>
    </row>
    <row r="27" spans="1:28" ht="16.5" thickTop="1" x14ac:dyDescent="0.25"/>
    <row r="28" spans="1:28" ht="16.5" thickBot="1" x14ac:dyDescent="0.3">
      <c r="L28" s="455"/>
    </row>
    <row r="29" spans="1:28" s="677" customFormat="1" ht="26.25" customHeight="1" thickTop="1" thickBot="1" x14ac:dyDescent="0.3">
      <c r="A29" s="1395" t="s">
        <v>1</v>
      </c>
      <c r="B29" s="1393" t="s">
        <v>2</v>
      </c>
      <c r="C29" s="1393" t="s">
        <v>33</v>
      </c>
      <c r="D29" s="1393" t="s">
        <v>34</v>
      </c>
      <c r="E29" s="1399" t="s">
        <v>3</v>
      </c>
      <c r="F29" s="1397" t="s">
        <v>4</v>
      </c>
      <c r="G29" s="1403" t="s">
        <v>5</v>
      </c>
      <c r="H29" s="1401" t="s">
        <v>6</v>
      </c>
      <c r="I29" s="1393" t="s">
        <v>5</v>
      </c>
      <c r="J29" s="1399" t="s">
        <v>7</v>
      </c>
      <c r="K29" s="1391" t="s">
        <v>5</v>
      </c>
      <c r="L29" s="673" t="s">
        <v>8</v>
      </c>
      <c r="M29" s="674"/>
      <c r="N29" s="674"/>
      <c r="O29" s="674"/>
      <c r="P29" s="675"/>
      <c r="Q29" s="674"/>
      <c r="R29" s="674"/>
      <c r="S29" s="674"/>
      <c r="T29" s="674"/>
      <c r="U29" s="674"/>
      <c r="V29" s="674"/>
      <c r="W29" s="674"/>
      <c r="X29" s="674"/>
      <c r="Y29" s="674"/>
      <c r="Z29" s="675"/>
      <c r="AA29" s="676"/>
    </row>
    <row r="30" spans="1:28" s="677" customFormat="1" ht="26.25" customHeight="1" thickBot="1" x14ac:dyDescent="0.3">
      <c r="A30" s="1396"/>
      <c r="B30" s="1394"/>
      <c r="C30" s="1394"/>
      <c r="D30" s="1394"/>
      <c r="E30" s="1400"/>
      <c r="F30" s="1398"/>
      <c r="G30" s="1404"/>
      <c r="H30" s="1402"/>
      <c r="I30" s="1394"/>
      <c r="J30" s="1400"/>
      <c r="K30" s="1392"/>
      <c r="L30" s="678" t="s">
        <v>9</v>
      </c>
      <c r="M30" s="679" t="s">
        <v>5</v>
      </c>
      <c r="N30" s="679" t="s">
        <v>10</v>
      </c>
      <c r="O30" s="679" t="s">
        <v>5</v>
      </c>
      <c r="P30" s="680" t="s">
        <v>11</v>
      </c>
      <c r="Q30" s="679" t="s">
        <v>5</v>
      </c>
      <c r="R30" s="679" t="s">
        <v>12</v>
      </c>
      <c r="S30" s="679" t="s">
        <v>5</v>
      </c>
      <c r="T30" s="679" t="s">
        <v>13</v>
      </c>
      <c r="U30" s="679" t="s">
        <v>5</v>
      </c>
      <c r="V30" s="679" t="s">
        <v>14</v>
      </c>
      <c r="W30" s="679" t="s">
        <v>5</v>
      </c>
      <c r="X30" s="679" t="s">
        <v>15</v>
      </c>
      <c r="Y30" s="679" t="s">
        <v>5</v>
      </c>
      <c r="Z30" s="680" t="s">
        <v>16</v>
      </c>
      <c r="AA30" s="681" t="s">
        <v>5</v>
      </c>
    </row>
    <row r="31" spans="1:28" ht="16.5" thickBot="1" x14ac:dyDescent="0.3">
      <c r="A31" s="1376" t="s">
        <v>17</v>
      </c>
      <c r="B31" s="1369" t="s">
        <v>35</v>
      </c>
      <c r="C31" s="641" t="s">
        <v>36</v>
      </c>
      <c r="D31" s="456" t="s">
        <v>37</v>
      </c>
      <c r="E31" s="457">
        <v>1590</v>
      </c>
      <c r="F31" s="458">
        <v>1589</v>
      </c>
      <c r="G31" s="459">
        <f>+F31/E31*100</f>
        <v>99.937106918238996</v>
      </c>
      <c r="H31" s="460">
        <v>7</v>
      </c>
      <c r="I31" s="461">
        <f>+H31/F31*100</f>
        <v>0.44052863436123352</v>
      </c>
      <c r="J31" s="460">
        <f>F31-H31</f>
        <v>1582</v>
      </c>
      <c r="K31" s="462">
        <f>+J31/F31*100</f>
        <v>99.559471365638757</v>
      </c>
      <c r="L31" s="463">
        <v>1</v>
      </c>
      <c r="M31" s="464">
        <f>+L31/J31*100</f>
        <v>6.321112515802782E-2</v>
      </c>
      <c r="N31" s="465">
        <v>1188</v>
      </c>
      <c r="O31" s="461">
        <f>+N31/J31*100</f>
        <v>75.094816687737037</v>
      </c>
      <c r="P31" s="466">
        <v>3</v>
      </c>
      <c r="Q31" s="467">
        <f>+P31/J31*100</f>
        <v>0.18963337547408343</v>
      </c>
      <c r="R31" s="460">
        <v>27</v>
      </c>
      <c r="S31" s="461">
        <f>+R31/J31*100</f>
        <v>1.7067003792667508</v>
      </c>
      <c r="T31" s="460">
        <v>300</v>
      </c>
      <c r="U31" s="468">
        <f>+T31/J31*100</f>
        <v>18.963337547408344</v>
      </c>
      <c r="V31" s="460">
        <v>60</v>
      </c>
      <c r="W31" s="468">
        <f>+V31/F31*100</f>
        <v>3.7759597230962871</v>
      </c>
      <c r="X31" s="469">
        <v>2</v>
      </c>
      <c r="Y31" s="464">
        <f>+X31/J31*100</f>
        <v>0.12642225031605564</v>
      </c>
      <c r="Z31" s="470">
        <v>1</v>
      </c>
      <c r="AA31" s="507">
        <f>+Z31/J31*100</f>
        <v>6.321112515802782E-2</v>
      </c>
      <c r="AB31" s="471"/>
    </row>
    <row r="32" spans="1:28" ht="15" customHeight="1" thickBot="1" x14ac:dyDescent="0.3">
      <c r="A32" s="1370"/>
      <c r="B32" s="1369"/>
      <c r="C32" s="642" t="s">
        <v>38</v>
      </c>
      <c r="D32" s="472" t="s">
        <v>37</v>
      </c>
      <c r="E32" s="451">
        <v>1672</v>
      </c>
      <c r="F32" s="473">
        <v>1672</v>
      </c>
      <c r="G32" s="474">
        <f t="shared" ref="G32:G36" si="11">+F32/E32*100</f>
        <v>100</v>
      </c>
      <c r="H32" s="475">
        <v>8</v>
      </c>
      <c r="I32" s="476">
        <f t="shared" ref="I32:I36" si="12">+H32/F32*100</f>
        <v>0.4784688995215311</v>
      </c>
      <c r="J32" s="475">
        <f t="shared" ref="J32:J34" si="13">F32-H32</f>
        <v>1664</v>
      </c>
      <c r="K32" s="477">
        <f t="shared" ref="K32:K36" si="14">+J32/F32*100</f>
        <v>99.52153110047847</v>
      </c>
      <c r="L32" s="478">
        <v>2</v>
      </c>
      <c r="M32" s="479">
        <f t="shared" ref="M32:M36" si="15">+L32/J32*100</f>
        <v>0.1201923076923077</v>
      </c>
      <c r="N32" s="480">
        <v>1223</v>
      </c>
      <c r="O32" s="476">
        <f t="shared" ref="O32:O36" si="16">+N32/J32*100</f>
        <v>73.49759615384616</v>
      </c>
      <c r="P32" s="481">
        <v>8</v>
      </c>
      <c r="Q32" s="482">
        <f t="shared" ref="Q32:Q36" si="17">+P32/J32*100</f>
        <v>0.48076923076923078</v>
      </c>
      <c r="R32" s="475">
        <v>29</v>
      </c>
      <c r="S32" s="476">
        <f t="shared" ref="S32:S36" si="18">+R32/J32*100</f>
        <v>1.7427884615384617</v>
      </c>
      <c r="T32" s="475">
        <v>330</v>
      </c>
      <c r="U32" s="483">
        <f t="shared" ref="U32:U36" si="19">+T32/J32*100</f>
        <v>19.831730769230766</v>
      </c>
      <c r="V32" s="475">
        <v>68</v>
      </c>
      <c r="W32" s="483">
        <f t="shared" ref="W32:W36" si="20">+V32/F32*100</f>
        <v>4.0669856459330145</v>
      </c>
      <c r="X32" s="484">
        <v>4</v>
      </c>
      <c r="Y32" s="479">
        <f t="shared" ref="Y32:Y36" si="21">+X32/J32*100</f>
        <v>0.24038461538461539</v>
      </c>
      <c r="Z32" s="485">
        <v>0</v>
      </c>
      <c r="AA32" s="510">
        <f t="shared" ref="AA32:AA36" si="22">+Z32/J32*100</f>
        <v>0</v>
      </c>
      <c r="AB32" s="471"/>
    </row>
    <row r="33" spans="1:28" ht="15" customHeight="1" thickBot="1" x14ac:dyDescent="0.3">
      <c r="A33" s="1370"/>
      <c r="B33" s="1369"/>
      <c r="C33" s="642" t="s">
        <v>39</v>
      </c>
      <c r="D33" s="472" t="s">
        <v>40</v>
      </c>
      <c r="E33" s="595">
        <v>1759</v>
      </c>
      <c r="F33" s="514">
        <v>1759</v>
      </c>
      <c r="G33" s="474">
        <f t="shared" si="11"/>
        <v>100</v>
      </c>
      <c r="H33" s="512">
        <v>5</v>
      </c>
      <c r="I33" s="476">
        <f t="shared" si="12"/>
        <v>0.28425241614553726</v>
      </c>
      <c r="J33" s="475">
        <f t="shared" si="13"/>
        <v>1754</v>
      </c>
      <c r="K33" s="477">
        <f t="shared" si="14"/>
        <v>99.715747583854466</v>
      </c>
      <c r="L33" s="511">
        <v>1</v>
      </c>
      <c r="M33" s="479">
        <f t="shared" si="15"/>
        <v>5.7012542759407071E-2</v>
      </c>
      <c r="N33" s="534">
        <v>1313</v>
      </c>
      <c r="O33" s="476">
        <f t="shared" si="16"/>
        <v>74.85746864310147</v>
      </c>
      <c r="P33" s="513">
        <v>1</v>
      </c>
      <c r="Q33" s="482">
        <f t="shared" si="17"/>
        <v>5.7012542759407071E-2</v>
      </c>
      <c r="R33" s="512">
        <v>25</v>
      </c>
      <c r="S33" s="476">
        <f t="shared" si="18"/>
        <v>1.4253135689851768</v>
      </c>
      <c r="T33" s="512">
        <v>363</v>
      </c>
      <c r="U33" s="483">
        <f t="shared" si="19"/>
        <v>20.695553021664768</v>
      </c>
      <c r="V33" s="512">
        <v>50</v>
      </c>
      <c r="W33" s="483">
        <f t="shared" si="20"/>
        <v>2.8425241614553722</v>
      </c>
      <c r="X33" s="514">
        <v>1</v>
      </c>
      <c r="Y33" s="479">
        <f t="shared" si="21"/>
        <v>5.7012542759407071E-2</v>
      </c>
      <c r="Z33" s="544">
        <v>0</v>
      </c>
      <c r="AA33" s="510">
        <f t="shared" si="22"/>
        <v>0</v>
      </c>
      <c r="AB33" s="471"/>
    </row>
    <row r="34" spans="1:28" ht="15" customHeight="1" thickBot="1" x14ac:dyDescent="0.3">
      <c r="A34" s="1370"/>
      <c r="B34" s="1369"/>
      <c r="C34" s="642" t="s">
        <v>41</v>
      </c>
      <c r="D34" s="472" t="s">
        <v>37</v>
      </c>
      <c r="E34" s="486">
        <v>1716</v>
      </c>
      <c r="F34" s="484">
        <v>1716</v>
      </c>
      <c r="G34" s="474">
        <f t="shared" si="11"/>
        <v>100</v>
      </c>
      <c r="H34" s="486">
        <v>9</v>
      </c>
      <c r="I34" s="476">
        <f t="shared" si="12"/>
        <v>0.52447552447552448</v>
      </c>
      <c r="J34" s="475">
        <f t="shared" si="13"/>
        <v>1707</v>
      </c>
      <c r="K34" s="477">
        <f t="shared" si="14"/>
        <v>99.47552447552448</v>
      </c>
      <c r="L34" s="487">
        <v>0</v>
      </c>
      <c r="M34" s="479">
        <f t="shared" si="15"/>
        <v>0</v>
      </c>
      <c r="N34" s="487">
        <v>1254</v>
      </c>
      <c r="O34" s="476">
        <f t="shared" si="16"/>
        <v>73.4622144112478</v>
      </c>
      <c r="P34" s="481">
        <v>1</v>
      </c>
      <c r="Q34" s="482">
        <f t="shared" si="17"/>
        <v>5.8582308142940832E-2</v>
      </c>
      <c r="R34" s="451">
        <v>27</v>
      </c>
      <c r="S34" s="476">
        <f t="shared" si="18"/>
        <v>1.5817223198594026</v>
      </c>
      <c r="T34" s="451">
        <v>360</v>
      </c>
      <c r="U34" s="483">
        <f t="shared" si="19"/>
        <v>21.0896309314587</v>
      </c>
      <c r="V34" s="451">
        <v>64</v>
      </c>
      <c r="W34" s="483">
        <f t="shared" si="20"/>
        <v>3.7296037296037294</v>
      </c>
      <c r="X34" s="451">
        <v>1</v>
      </c>
      <c r="Y34" s="479">
        <f t="shared" si="21"/>
        <v>5.8582308142940832E-2</v>
      </c>
      <c r="Z34" s="488">
        <v>0</v>
      </c>
      <c r="AA34" s="510">
        <f t="shared" si="22"/>
        <v>0</v>
      </c>
      <c r="AB34" s="471"/>
    </row>
    <row r="35" spans="1:28" ht="15" customHeight="1" thickBot="1" x14ac:dyDescent="0.3">
      <c r="A35" s="1370"/>
      <c r="B35" s="1369"/>
      <c r="C35" s="642" t="s">
        <v>42</v>
      </c>
      <c r="D35" s="472" t="s">
        <v>40</v>
      </c>
      <c r="E35" s="486">
        <v>1653</v>
      </c>
      <c r="F35" s="473">
        <v>1653</v>
      </c>
      <c r="G35" s="474">
        <f t="shared" si="11"/>
        <v>100</v>
      </c>
      <c r="H35" s="473">
        <v>8</v>
      </c>
      <c r="I35" s="476">
        <f t="shared" si="12"/>
        <v>0.48396854204476714</v>
      </c>
      <c r="J35" s="475">
        <f>+F35-H35</f>
        <v>1645</v>
      </c>
      <c r="K35" s="477">
        <f t="shared" si="14"/>
        <v>99.516031457955236</v>
      </c>
      <c r="L35" s="487">
        <v>1</v>
      </c>
      <c r="M35" s="479">
        <f t="shared" si="15"/>
        <v>6.0790273556231005E-2</v>
      </c>
      <c r="N35" s="487">
        <v>1216</v>
      </c>
      <c r="O35" s="476">
        <f t="shared" si="16"/>
        <v>73.920972644376903</v>
      </c>
      <c r="P35" s="489">
        <v>0</v>
      </c>
      <c r="Q35" s="482">
        <f t="shared" si="17"/>
        <v>0</v>
      </c>
      <c r="R35" s="473">
        <v>27</v>
      </c>
      <c r="S35" s="476">
        <f t="shared" si="18"/>
        <v>1.6413373860182372</v>
      </c>
      <c r="T35" s="473">
        <v>333</v>
      </c>
      <c r="U35" s="483">
        <f t="shared" si="19"/>
        <v>20.243161094224924</v>
      </c>
      <c r="V35" s="473">
        <v>67</v>
      </c>
      <c r="W35" s="483">
        <f t="shared" si="20"/>
        <v>4.0532365396249244</v>
      </c>
      <c r="X35" s="473">
        <v>0</v>
      </c>
      <c r="Y35" s="479">
        <f t="shared" si="21"/>
        <v>0</v>
      </c>
      <c r="Z35" s="490">
        <v>1</v>
      </c>
      <c r="AA35" s="510">
        <f t="shared" si="22"/>
        <v>6.0790273556231005E-2</v>
      </c>
      <c r="AB35" s="471"/>
    </row>
    <row r="36" spans="1:28" ht="14.25" customHeight="1" thickBot="1" x14ac:dyDescent="0.3">
      <c r="A36" s="1370"/>
      <c r="B36" s="1369"/>
      <c r="C36" s="643" t="s">
        <v>43</v>
      </c>
      <c r="D36" s="491" t="s">
        <v>44</v>
      </c>
      <c r="E36" s="492">
        <v>1639</v>
      </c>
      <c r="F36" s="493">
        <v>1638</v>
      </c>
      <c r="G36" s="494">
        <f t="shared" si="11"/>
        <v>99.938987187309337</v>
      </c>
      <c r="H36" s="492">
        <v>7</v>
      </c>
      <c r="I36" s="495">
        <f t="shared" si="12"/>
        <v>0.42735042735042739</v>
      </c>
      <c r="J36" s="496">
        <f>F36-H36</f>
        <v>1631</v>
      </c>
      <c r="K36" s="497">
        <f t="shared" si="14"/>
        <v>99.572649572649567</v>
      </c>
      <c r="L36" s="498">
        <v>0</v>
      </c>
      <c r="M36" s="499">
        <f t="shared" si="15"/>
        <v>0</v>
      </c>
      <c r="N36" s="498">
        <v>1210</v>
      </c>
      <c r="O36" s="495">
        <f t="shared" si="16"/>
        <v>74.187614960147158</v>
      </c>
      <c r="P36" s="500">
        <v>0</v>
      </c>
      <c r="Q36" s="501">
        <f t="shared" si="17"/>
        <v>0</v>
      </c>
      <c r="R36" s="502">
        <v>29</v>
      </c>
      <c r="S36" s="495">
        <f t="shared" si="18"/>
        <v>1.7780502759043533</v>
      </c>
      <c r="T36" s="502">
        <v>315</v>
      </c>
      <c r="U36" s="503">
        <f t="shared" si="19"/>
        <v>19.313304721030043</v>
      </c>
      <c r="V36" s="502">
        <v>77</v>
      </c>
      <c r="W36" s="503">
        <f t="shared" si="20"/>
        <v>4.700854700854701</v>
      </c>
      <c r="X36" s="502">
        <v>0</v>
      </c>
      <c r="Y36" s="499">
        <f t="shared" si="21"/>
        <v>0</v>
      </c>
      <c r="Z36" s="504">
        <v>0</v>
      </c>
      <c r="AA36" s="525">
        <f t="shared" si="22"/>
        <v>0</v>
      </c>
      <c r="AB36" s="471"/>
    </row>
    <row r="37" spans="1:28" ht="15" customHeight="1" thickBot="1" x14ac:dyDescent="0.3">
      <c r="A37" s="1370"/>
      <c r="B37" s="1369" t="s">
        <v>19</v>
      </c>
      <c r="C37" s="644" t="s">
        <v>45</v>
      </c>
      <c r="D37" s="505" t="s">
        <v>46</v>
      </c>
      <c r="E37" s="457">
        <v>1631</v>
      </c>
      <c r="F37" s="458">
        <v>1622</v>
      </c>
      <c r="G37" s="459">
        <f>+F37/E37*100</f>
        <v>99.448191293684857</v>
      </c>
      <c r="H37" s="460">
        <v>9</v>
      </c>
      <c r="I37" s="461">
        <f>+H37/F37*100</f>
        <v>0.55487053020961774</v>
      </c>
      <c r="J37" s="460">
        <f>+F37-H37</f>
        <v>1613</v>
      </c>
      <c r="K37" s="462">
        <f>+J37/F37*100</f>
        <v>99.445129469790388</v>
      </c>
      <c r="L37" s="463">
        <v>1</v>
      </c>
      <c r="M37" s="464">
        <f>+L37/J37*100</f>
        <v>6.1996280223186609E-2</v>
      </c>
      <c r="N37" s="460">
        <v>1246</v>
      </c>
      <c r="O37" s="461">
        <f>+N37/J37*100</f>
        <v>77.247365158090517</v>
      </c>
      <c r="P37" s="466">
        <v>19</v>
      </c>
      <c r="Q37" s="467">
        <f>+P37/J37*100</f>
        <v>1.1779293242405457</v>
      </c>
      <c r="R37" s="460">
        <v>12</v>
      </c>
      <c r="S37" s="461">
        <f>+R37/J37*100</f>
        <v>0.74395536267823936</v>
      </c>
      <c r="T37" s="460">
        <v>280</v>
      </c>
      <c r="U37" s="468">
        <f>+T37/J37*100</f>
        <v>17.35895846249225</v>
      </c>
      <c r="V37" s="460">
        <v>34</v>
      </c>
      <c r="W37" s="468">
        <f>+V37/J37*100</f>
        <v>2.1078735275883447</v>
      </c>
      <c r="X37" s="469">
        <v>13</v>
      </c>
      <c r="Y37" s="464">
        <f>+X37/J37*100</f>
        <v>0.80595164290142596</v>
      </c>
      <c r="Z37" s="506">
        <v>8</v>
      </c>
      <c r="AA37" s="507">
        <f>+Z37/J37*100</f>
        <v>0.49597024178549287</v>
      </c>
    </row>
    <row r="38" spans="1:28" ht="15" customHeight="1" thickBot="1" x14ac:dyDescent="0.3">
      <c r="A38" s="1370"/>
      <c r="B38" s="1369"/>
      <c r="C38" s="645" t="s">
        <v>47</v>
      </c>
      <c r="D38" s="508" t="s">
        <v>48</v>
      </c>
      <c r="E38" s="486">
        <v>1624</v>
      </c>
      <c r="F38" s="473">
        <v>1617</v>
      </c>
      <c r="G38" s="474">
        <f t="shared" ref="G38:G44" si="23">+F38/E38*100</f>
        <v>99.568965517241381</v>
      </c>
      <c r="H38" s="475">
        <v>7</v>
      </c>
      <c r="I38" s="476">
        <f t="shared" ref="I38:I44" si="24">+H38/F38*100</f>
        <v>0.4329004329004329</v>
      </c>
      <c r="J38" s="475">
        <f t="shared" ref="J38:J44" si="25">+F38-H38</f>
        <v>1610</v>
      </c>
      <c r="K38" s="477">
        <f t="shared" ref="K38:K44" si="26">+J38/F38*100</f>
        <v>99.567099567099575</v>
      </c>
      <c r="L38" s="478">
        <v>1</v>
      </c>
      <c r="M38" s="479">
        <f t="shared" ref="M38:M44" si="27">+L38/J38*100</f>
        <v>6.2111801242236024E-2</v>
      </c>
      <c r="N38" s="475">
        <v>1242</v>
      </c>
      <c r="O38" s="476">
        <f t="shared" ref="O38:O44" si="28">+N38/J38*100</f>
        <v>77.142857142857153</v>
      </c>
      <c r="P38" s="481">
        <v>20</v>
      </c>
      <c r="Q38" s="482">
        <f t="shared" ref="Q38:Q44" si="29">+P38/J38*100</f>
        <v>1.2422360248447204</v>
      </c>
      <c r="R38" s="475">
        <v>13</v>
      </c>
      <c r="S38" s="476">
        <f t="shared" ref="S38:S44" si="30">+R38/J38*100</f>
        <v>0.80745341614906829</v>
      </c>
      <c r="T38" s="475">
        <v>279</v>
      </c>
      <c r="U38" s="483">
        <f t="shared" ref="U38:U44" si="31">+T38/J38*100</f>
        <v>17.329192546583851</v>
      </c>
      <c r="V38" s="475">
        <v>36</v>
      </c>
      <c r="W38" s="483">
        <f t="shared" ref="W38:W44" si="32">+V38/J38*100</f>
        <v>2.2360248447204971</v>
      </c>
      <c r="X38" s="484">
        <v>12</v>
      </c>
      <c r="Y38" s="479">
        <f t="shared" ref="Y38:Y44" si="33">+X38/J38*100</f>
        <v>0.74534161490683226</v>
      </c>
      <c r="Z38" s="509">
        <v>7</v>
      </c>
      <c r="AA38" s="510">
        <f t="shared" ref="AA38:AA44" si="34">+Z38/J38*100</f>
        <v>0.43478260869565216</v>
      </c>
    </row>
    <row r="39" spans="1:28" ht="15" customHeight="1" thickBot="1" x14ac:dyDescent="0.3">
      <c r="A39" s="1370"/>
      <c r="B39" s="1369"/>
      <c r="C39" s="645" t="s">
        <v>49</v>
      </c>
      <c r="D39" s="508" t="s">
        <v>50</v>
      </c>
      <c r="E39" s="543">
        <v>1607</v>
      </c>
      <c r="F39" s="514">
        <v>1599</v>
      </c>
      <c r="G39" s="474">
        <f t="shared" si="23"/>
        <v>99.502177971375232</v>
      </c>
      <c r="H39" s="512">
        <v>8</v>
      </c>
      <c r="I39" s="476">
        <f t="shared" si="24"/>
        <v>0.50031269543464663</v>
      </c>
      <c r="J39" s="475">
        <f t="shared" si="25"/>
        <v>1591</v>
      </c>
      <c r="K39" s="477">
        <f t="shared" si="26"/>
        <v>99.499687304565356</v>
      </c>
      <c r="L39" s="511">
        <v>0</v>
      </c>
      <c r="M39" s="479">
        <f t="shared" si="27"/>
        <v>0</v>
      </c>
      <c r="N39" s="512">
        <v>1225</v>
      </c>
      <c r="O39" s="476">
        <f t="shared" si="28"/>
        <v>76.995600251414203</v>
      </c>
      <c r="P39" s="513">
        <v>21</v>
      </c>
      <c r="Q39" s="482">
        <f t="shared" si="29"/>
        <v>1.3199245757385292</v>
      </c>
      <c r="R39" s="512">
        <v>11</v>
      </c>
      <c r="S39" s="476">
        <f t="shared" si="30"/>
        <v>0.69138906348208673</v>
      </c>
      <c r="T39" s="512">
        <v>283</v>
      </c>
      <c r="U39" s="483">
        <f t="shared" si="31"/>
        <v>17.78755499685732</v>
      </c>
      <c r="V39" s="512">
        <v>32</v>
      </c>
      <c r="W39" s="483">
        <f t="shared" si="32"/>
        <v>2.0113136392206159</v>
      </c>
      <c r="X39" s="514">
        <v>11</v>
      </c>
      <c r="Y39" s="479">
        <f t="shared" si="33"/>
        <v>0.69138906348208673</v>
      </c>
      <c r="Z39" s="515">
        <v>8</v>
      </c>
      <c r="AA39" s="510">
        <f t="shared" si="34"/>
        <v>0.50282840980515398</v>
      </c>
    </row>
    <row r="40" spans="1:28" ht="15" customHeight="1" thickBot="1" x14ac:dyDescent="0.3">
      <c r="A40" s="1370"/>
      <c r="B40" s="1369"/>
      <c r="C40" s="645" t="s">
        <v>51</v>
      </c>
      <c r="D40" s="508" t="s">
        <v>50</v>
      </c>
      <c r="E40" s="486">
        <v>1412</v>
      </c>
      <c r="F40" s="484">
        <v>1406</v>
      </c>
      <c r="G40" s="474">
        <f t="shared" si="23"/>
        <v>99.575070821529749</v>
      </c>
      <c r="H40" s="486">
        <v>6</v>
      </c>
      <c r="I40" s="476">
        <f t="shared" si="24"/>
        <v>0.42674253200568996</v>
      </c>
      <c r="J40" s="475">
        <f t="shared" si="25"/>
        <v>1400</v>
      </c>
      <c r="K40" s="477">
        <f t="shared" si="26"/>
        <v>99.57325746799431</v>
      </c>
      <c r="L40" s="487">
        <v>0</v>
      </c>
      <c r="M40" s="479">
        <f t="shared" si="27"/>
        <v>0</v>
      </c>
      <c r="N40" s="487">
        <v>1040</v>
      </c>
      <c r="O40" s="476">
        <f t="shared" si="28"/>
        <v>74.285714285714292</v>
      </c>
      <c r="P40" s="481">
        <v>23</v>
      </c>
      <c r="Q40" s="482">
        <f t="shared" si="29"/>
        <v>1.6428571428571428</v>
      </c>
      <c r="R40" s="451">
        <v>10</v>
      </c>
      <c r="S40" s="476">
        <f t="shared" si="30"/>
        <v>0.7142857142857143</v>
      </c>
      <c r="T40" s="451">
        <v>276</v>
      </c>
      <c r="U40" s="483">
        <f t="shared" si="31"/>
        <v>19.714285714285715</v>
      </c>
      <c r="V40" s="451">
        <v>28</v>
      </c>
      <c r="W40" s="483">
        <f t="shared" si="32"/>
        <v>2</v>
      </c>
      <c r="X40" s="451">
        <v>14</v>
      </c>
      <c r="Y40" s="479">
        <f t="shared" si="33"/>
        <v>1</v>
      </c>
      <c r="Z40" s="515">
        <v>9</v>
      </c>
      <c r="AA40" s="510">
        <f t="shared" si="34"/>
        <v>0.64285714285714279</v>
      </c>
    </row>
    <row r="41" spans="1:28" ht="15" customHeight="1" thickBot="1" x14ac:dyDescent="0.3">
      <c r="A41" s="1370"/>
      <c r="B41" s="1369"/>
      <c r="C41" s="645" t="s">
        <v>52</v>
      </c>
      <c r="D41" s="508" t="s">
        <v>53</v>
      </c>
      <c r="E41" s="486">
        <v>1547</v>
      </c>
      <c r="F41" s="473">
        <v>1537</v>
      </c>
      <c r="G41" s="474">
        <f t="shared" si="23"/>
        <v>99.353587588881709</v>
      </c>
      <c r="H41" s="473">
        <v>10</v>
      </c>
      <c r="I41" s="476">
        <f t="shared" si="24"/>
        <v>0.65061808718282366</v>
      </c>
      <c r="J41" s="475">
        <f t="shared" si="25"/>
        <v>1527</v>
      </c>
      <c r="K41" s="477">
        <f t="shared" si="26"/>
        <v>99.349381912817179</v>
      </c>
      <c r="L41" s="487">
        <v>1</v>
      </c>
      <c r="M41" s="479">
        <f t="shared" si="27"/>
        <v>6.548788474132286E-2</v>
      </c>
      <c r="N41" s="487">
        <v>1180</v>
      </c>
      <c r="O41" s="476">
        <f t="shared" si="28"/>
        <v>77.275703994760974</v>
      </c>
      <c r="P41" s="516">
        <v>24</v>
      </c>
      <c r="Q41" s="482">
        <f t="shared" si="29"/>
        <v>1.5717092337917484</v>
      </c>
      <c r="R41" s="473">
        <v>9</v>
      </c>
      <c r="S41" s="476">
        <f t="shared" si="30"/>
        <v>0.58939096267190572</v>
      </c>
      <c r="T41" s="473">
        <v>266</v>
      </c>
      <c r="U41" s="483">
        <f t="shared" si="31"/>
        <v>17.419777341191882</v>
      </c>
      <c r="V41" s="473">
        <v>30</v>
      </c>
      <c r="W41" s="483">
        <f t="shared" si="32"/>
        <v>1.9646365422396856</v>
      </c>
      <c r="X41" s="473">
        <v>11</v>
      </c>
      <c r="Y41" s="479">
        <f t="shared" si="33"/>
        <v>0.72036673215455138</v>
      </c>
      <c r="Z41" s="515">
        <v>6</v>
      </c>
      <c r="AA41" s="510">
        <f t="shared" si="34"/>
        <v>0.39292730844793711</v>
      </c>
    </row>
    <row r="42" spans="1:28" ht="15" customHeight="1" thickBot="1" x14ac:dyDescent="0.3">
      <c r="A42" s="1370"/>
      <c r="B42" s="1369"/>
      <c r="C42" s="645" t="s">
        <v>54</v>
      </c>
      <c r="D42" s="508" t="s">
        <v>48</v>
      </c>
      <c r="E42" s="486">
        <v>1511</v>
      </c>
      <c r="F42" s="484">
        <v>1502</v>
      </c>
      <c r="G42" s="474">
        <f t="shared" si="23"/>
        <v>99.404367968232947</v>
      </c>
      <c r="H42" s="486">
        <v>9</v>
      </c>
      <c r="I42" s="476">
        <f t="shared" si="24"/>
        <v>0.5992010652463382</v>
      </c>
      <c r="J42" s="475">
        <f t="shared" si="25"/>
        <v>1493</v>
      </c>
      <c r="K42" s="477">
        <f t="shared" si="26"/>
        <v>99.400798934753666</v>
      </c>
      <c r="L42" s="517">
        <v>0</v>
      </c>
      <c r="M42" s="479">
        <f t="shared" si="27"/>
        <v>0</v>
      </c>
      <c r="N42" s="518">
        <v>1141</v>
      </c>
      <c r="O42" s="476">
        <f t="shared" si="28"/>
        <v>76.423308774279974</v>
      </c>
      <c r="P42" s="519">
        <v>19</v>
      </c>
      <c r="Q42" s="482">
        <f t="shared" si="29"/>
        <v>1.2726054922973877</v>
      </c>
      <c r="R42" s="451">
        <v>8</v>
      </c>
      <c r="S42" s="476">
        <f t="shared" si="30"/>
        <v>0.53583389149363692</v>
      </c>
      <c r="T42" s="451">
        <v>281</v>
      </c>
      <c r="U42" s="483">
        <f t="shared" si="31"/>
        <v>18.821165438714001</v>
      </c>
      <c r="V42" s="451">
        <v>21</v>
      </c>
      <c r="W42" s="483">
        <f t="shared" si="32"/>
        <v>1.4065639651707971</v>
      </c>
      <c r="X42" s="451">
        <v>12</v>
      </c>
      <c r="Y42" s="479">
        <f t="shared" si="33"/>
        <v>0.80375083724045537</v>
      </c>
      <c r="Z42" s="515">
        <v>11</v>
      </c>
      <c r="AA42" s="510">
        <f t="shared" si="34"/>
        <v>0.73677160080375081</v>
      </c>
    </row>
    <row r="43" spans="1:28" ht="15" customHeight="1" thickBot="1" x14ac:dyDescent="0.3">
      <c r="A43" s="1370"/>
      <c r="B43" s="1369"/>
      <c r="C43" s="645" t="s">
        <v>55</v>
      </c>
      <c r="D43" s="508" t="s">
        <v>56</v>
      </c>
      <c r="E43" s="486">
        <v>1409</v>
      </c>
      <c r="F43" s="484">
        <v>1400</v>
      </c>
      <c r="G43" s="474">
        <f t="shared" si="23"/>
        <v>99.361249112845996</v>
      </c>
      <c r="H43" s="486">
        <v>9</v>
      </c>
      <c r="I43" s="476">
        <f t="shared" si="24"/>
        <v>0.64285714285714279</v>
      </c>
      <c r="J43" s="475">
        <f t="shared" si="25"/>
        <v>1391</v>
      </c>
      <c r="K43" s="477">
        <f t="shared" si="26"/>
        <v>99.357142857142861</v>
      </c>
      <c r="L43" s="517">
        <v>0</v>
      </c>
      <c r="M43" s="479">
        <f t="shared" si="27"/>
        <v>0</v>
      </c>
      <c r="N43" s="518">
        <v>1050</v>
      </c>
      <c r="O43" s="476">
        <f t="shared" si="28"/>
        <v>75.485262401150251</v>
      </c>
      <c r="P43" s="519">
        <v>23</v>
      </c>
      <c r="Q43" s="482">
        <f t="shared" si="29"/>
        <v>1.6534867002156721</v>
      </c>
      <c r="R43" s="451">
        <v>13</v>
      </c>
      <c r="S43" s="476">
        <f t="shared" si="30"/>
        <v>0.93457943925233633</v>
      </c>
      <c r="T43" s="451">
        <v>264</v>
      </c>
      <c r="U43" s="483">
        <f t="shared" si="31"/>
        <v>18.979151689432065</v>
      </c>
      <c r="V43" s="451">
        <v>19</v>
      </c>
      <c r="W43" s="483">
        <f t="shared" si="32"/>
        <v>1.3659237958303379</v>
      </c>
      <c r="X43" s="451">
        <v>10</v>
      </c>
      <c r="Y43" s="479">
        <f t="shared" si="33"/>
        <v>0.71890726096333568</v>
      </c>
      <c r="Z43" s="515">
        <v>12</v>
      </c>
      <c r="AA43" s="510">
        <f t="shared" si="34"/>
        <v>0.86268871315600282</v>
      </c>
    </row>
    <row r="44" spans="1:28" ht="15.75" customHeight="1" thickBot="1" x14ac:dyDescent="0.3">
      <c r="A44" s="1370"/>
      <c r="B44" s="1369"/>
      <c r="C44" s="646" t="s">
        <v>57</v>
      </c>
      <c r="D44" s="520" t="s">
        <v>53</v>
      </c>
      <c r="E44" s="521">
        <v>2249</v>
      </c>
      <c r="F44" s="521">
        <v>2198</v>
      </c>
      <c r="G44" s="494">
        <f t="shared" si="23"/>
        <v>97.73232547799023</v>
      </c>
      <c r="H44" s="521">
        <v>8</v>
      </c>
      <c r="I44" s="495">
        <f t="shared" si="24"/>
        <v>0.36396724294813471</v>
      </c>
      <c r="J44" s="496">
        <f t="shared" si="25"/>
        <v>2190</v>
      </c>
      <c r="K44" s="497">
        <f t="shared" si="26"/>
        <v>99.636032757051865</v>
      </c>
      <c r="L44" s="522">
        <v>1</v>
      </c>
      <c r="M44" s="499">
        <f t="shared" si="27"/>
        <v>4.5662100456621002E-2</v>
      </c>
      <c r="N44" s="521">
        <v>1780</v>
      </c>
      <c r="O44" s="495">
        <f t="shared" si="28"/>
        <v>81.278538812785385</v>
      </c>
      <c r="P44" s="523">
        <v>4</v>
      </c>
      <c r="Q44" s="501">
        <f t="shared" si="29"/>
        <v>0.18264840182648401</v>
      </c>
      <c r="R44" s="521">
        <v>21</v>
      </c>
      <c r="S44" s="495">
        <f t="shared" si="30"/>
        <v>0.95890410958904115</v>
      </c>
      <c r="T44" s="521">
        <v>309</v>
      </c>
      <c r="U44" s="503">
        <f t="shared" si="31"/>
        <v>14.109589041095891</v>
      </c>
      <c r="V44" s="521">
        <v>58</v>
      </c>
      <c r="W44" s="503">
        <f t="shared" si="32"/>
        <v>2.6484018264840183</v>
      </c>
      <c r="X44" s="521">
        <v>16</v>
      </c>
      <c r="Y44" s="499">
        <f t="shared" si="33"/>
        <v>0.73059360730593603</v>
      </c>
      <c r="Z44" s="524">
        <v>1</v>
      </c>
      <c r="AA44" s="525">
        <f t="shared" si="34"/>
        <v>4.5662100456621002E-2</v>
      </c>
    </row>
    <row r="45" spans="1:28" ht="16.5" thickBot="1" x14ac:dyDescent="0.3">
      <c r="A45" s="1370"/>
      <c r="B45" s="1369" t="s">
        <v>20</v>
      </c>
      <c r="C45" s="647" t="s">
        <v>161</v>
      </c>
      <c r="D45" s="526" t="s">
        <v>162</v>
      </c>
      <c r="E45" s="527">
        <v>1361</v>
      </c>
      <c r="F45" s="528">
        <v>1298</v>
      </c>
      <c r="G45" s="459">
        <f>+F45/E45*100</f>
        <v>95.371050698016163</v>
      </c>
      <c r="H45" s="527">
        <v>23</v>
      </c>
      <c r="I45" s="461">
        <f>+H45/F45*100</f>
        <v>1.7719568567026194</v>
      </c>
      <c r="J45" s="527">
        <f>F45-H45</f>
        <v>1275</v>
      </c>
      <c r="K45" s="462">
        <f>+J45/F45*100</f>
        <v>98.228043143297384</v>
      </c>
      <c r="L45" s="529">
        <v>2</v>
      </c>
      <c r="M45" s="464">
        <f>+L45/J45*100</f>
        <v>0.15686274509803921</v>
      </c>
      <c r="N45" s="530">
        <v>860</v>
      </c>
      <c r="O45" s="461">
        <f>+N45/J45*100</f>
        <v>67.450980392156865</v>
      </c>
      <c r="P45" s="531">
        <v>7</v>
      </c>
      <c r="Q45" s="467">
        <f>+P45/J45*100</f>
        <v>0.5490196078431373</v>
      </c>
      <c r="R45" s="527">
        <v>48</v>
      </c>
      <c r="S45" s="461">
        <f>+R45/J45*100</f>
        <v>3.7647058823529407</v>
      </c>
      <c r="T45" s="460">
        <v>302</v>
      </c>
      <c r="U45" s="468">
        <f>+T45/J45*100</f>
        <v>23.686274509803923</v>
      </c>
      <c r="V45" s="527">
        <v>24</v>
      </c>
      <c r="W45" s="468">
        <f>+V45/J45*100</f>
        <v>1.8823529411764703</v>
      </c>
      <c r="X45" s="547">
        <v>21</v>
      </c>
      <c r="Y45" s="464">
        <f>+X45/J45*100</f>
        <v>1.6470588235294119</v>
      </c>
      <c r="Z45" s="648">
        <v>11</v>
      </c>
      <c r="AA45" s="507">
        <f>+Z45/J45*100</f>
        <v>0.86274509803921562</v>
      </c>
    </row>
    <row r="46" spans="1:28" ht="16.5" thickBot="1" x14ac:dyDescent="0.3">
      <c r="A46" s="1370"/>
      <c r="B46" s="1369"/>
      <c r="C46" s="649" t="s">
        <v>163</v>
      </c>
      <c r="D46" s="532" t="s">
        <v>164</v>
      </c>
      <c r="E46" s="512">
        <v>1493</v>
      </c>
      <c r="F46" s="533">
        <v>1442</v>
      </c>
      <c r="G46" s="474">
        <f t="shared" ref="G46:G51" si="35">+F46/E46*100</f>
        <v>96.584058941728074</v>
      </c>
      <c r="H46" s="512">
        <v>11</v>
      </c>
      <c r="I46" s="476">
        <f t="shared" ref="I46:I51" si="36">+H46/F46*100</f>
        <v>0.76282940360610263</v>
      </c>
      <c r="J46" s="512">
        <f t="shared" ref="J46:J51" si="37">F46-H46</f>
        <v>1431</v>
      </c>
      <c r="K46" s="477">
        <f t="shared" ref="K46:K51" si="38">+J46/F46*100</f>
        <v>99.237170596393895</v>
      </c>
      <c r="L46" s="511">
        <v>0</v>
      </c>
      <c r="M46" s="479">
        <f t="shared" ref="M46:M51" si="39">+L46/J46*100</f>
        <v>0</v>
      </c>
      <c r="N46" s="534">
        <v>1085</v>
      </c>
      <c r="O46" s="476">
        <f t="shared" ref="O46:O51" si="40">+N46/J46*100</f>
        <v>75.821104122990917</v>
      </c>
      <c r="P46" s="535">
        <v>10</v>
      </c>
      <c r="Q46" s="482">
        <f t="shared" ref="Q46:Q51" si="41">+P46/J46*100</f>
        <v>0.69881201956673655</v>
      </c>
      <c r="R46" s="512">
        <v>29</v>
      </c>
      <c r="S46" s="476">
        <f t="shared" ref="S46:S51" si="42">+R46/J46*100</f>
        <v>2.0265548567435361</v>
      </c>
      <c r="T46" s="475">
        <v>294</v>
      </c>
      <c r="U46" s="483">
        <f t="shared" ref="U46:U51" si="43">+T46/J46*100</f>
        <v>20.545073375262053</v>
      </c>
      <c r="V46" s="512">
        <v>11</v>
      </c>
      <c r="W46" s="483">
        <f t="shared" ref="W46:W51" si="44">+V46/J46*100</f>
        <v>0.76869322152341013</v>
      </c>
      <c r="X46" s="514">
        <v>2</v>
      </c>
      <c r="Y46" s="479">
        <f t="shared" ref="Y46:Y51" si="45">+X46/J46*100</f>
        <v>0.13976240391334729</v>
      </c>
      <c r="Z46" s="620">
        <v>0</v>
      </c>
      <c r="AA46" s="510">
        <f t="shared" ref="AA46:AA51" si="46">+Z46/J46*100</f>
        <v>0</v>
      </c>
    </row>
    <row r="47" spans="1:28" ht="16.5" thickBot="1" x14ac:dyDescent="0.3">
      <c r="A47" s="1370"/>
      <c r="B47" s="1369"/>
      <c r="C47" s="649" t="s">
        <v>165</v>
      </c>
      <c r="D47" s="532" t="s">
        <v>166</v>
      </c>
      <c r="E47" s="650">
        <v>974</v>
      </c>
      <c r="F47" s="514">
        <v>914</v>
      </c>
      <c r="G47" s="474">
        <f t="shared" si="35"/>
        <v>93.839835728952764</v>
      </c>
      <c r="H47" s="512">
        <v>17</v>
      </c>
      <c r="I47" s="476">
        <f t="shared" si="36"/>
        <v>1.8599562363238513</v>
      </c>
      <c r="J47" s="512">
        <f t="shared" si="37"/>
        <v>897</v>
      </c>
      <c r="K47" s="477">
        <f t="shared" si="38"/>
        <v>98.140043763676147</v>
      </c>
      <c r="L47" s="511">
        <v>6</v>
      </c>
      <c r="M47" s="479">
        <f t="shared" si="39"/>
        <v>0.66889632107023411</v>
      </c>
      <c r="N47" s="534">
        <v>544</v>
      </c>
      <c r="O47" s="476">
        <f t="shared" si="40"/>
        <v>60.64659977703456</v>
      </c>
      <c r="P47" s="535">
        <v>2</v>
      </c>
      <c r="Q47" s="482">
        <f t="shared" si="41"/>
        <v>0.2229654403567447</v>
      </c>
      <c r="R47" s="512">
        <v>26</v>
      </c>
      <c r="S47" s="476">
        <f t="shared" si="42"/>
        <v>2.8985507246376812</v>
      </c>
      <c r="T47" s="512">
        <v>261</v>
      </c>
      <c r="U47" s="483">
        <f t="shared" si="43"/>
        <v>29.096989966555181</v>
      </c>
      <c r="V47" s="512">
        <v>52</v>
      </c>
      <c r="W47" s="483">
        <f t="shared" si="44"/>
        <v>5.7971014492753623</v>
      </c>
      <c r="X47" s="514">
        <v>6</v>
      </c>
      <c r="Y47" s="479">
        <f t="shared" si="45"/>
        <v>0.66889632107023411</v>
      </c>
      <c r="Z47" s="620">
        <v>0</v>
      </c>
      <c r="AA47" s="510">
        <f t="shared" si="46"/>
        <v>0</v>
      </c>
    </row>
    <row r="48" spans="1:28" ht="16.5" thickBot="1" x14ac:dyDescent="0.3">
      <c r="A48" s="1370"/>
      <c r="B48" s="1369"/>
      <c r="C48" s="649" t="s">
        <v>106</v>
      </c>
      <c r="D48" s="532" t="s">
        <v>167</v>
      </c>
      <c r="E48" s="446">
        <v>1797</v>
      </c>
      <c r="F48" s="446">
        <v>1738</v>
      </c>
      <c r="G48" s="474">
        <f t="shared" si="35"/>
        <v>96.716750139120762</v>
      </c>
      <c r="H48" s="486">
        <v>6</v>
      </c>
      <c r="I48" s="476">
        <f t="shared" si="36"/>
        <v>0.34522439585730724</v>
      </c>
      <c r="J48" s="512">
        <f t="shared" si="37"/>
        <v>1732</v>
      </c>
      <c r="K48" s="477">
        <f t="shared" si="38"/>
        <v>99.654775604142699</v>
      </c>
      <c r="L48" s="487">
        <v>0</v>
      </c>
      <c r="M48" s="479">
        <f t="shared" si="39"/>
        <v>0</v>
      </c>
      <c r="N48" s="487">
        <v>1398</v>
      </c>
      <c r="O48" s="476">
        <f t="shared" si="40"/>
        <v>80.715935334872981</v>
      </c>
      <c r="P48" s="515">
        <v>1</v>
      </c>
      <c r="Q48" s="482">
        <f t="shared" si="41"/>
        <v>5.7736720554272515E-2</v>
      </c>
      <c r="R48" s="451">
        <v>32</v>
      </c>
      <c r="S48" s="476">
        <f t="shared" si="42"/>
        <v>1.8475750577367205</v>
      </c>
      <c r="T48" s="451">
        <v>241</v>
      </c>
      <c r="U48" s="483">
        <f t="shared" si="43"/>
        <v>13.914549653579677</v>
      </c>
      <c r="V48" s="451">
        <v>41</v>
      </c>
      <c r="W48" s="483">
        <f t="shared" si="44"/>
        <v>2.367205542725173</v>
      </c>
      <c r="X48" s="451">
        <v>11</v>
      </c>
      <c r="Y48" s="479">
        <f t="shared" si="45"/>
        <v>0.63510392609699762</v>
      </c>
      <c r="Z48" s="536">
        <v>8</v>
      </c>
      <c r="AA48" s="510">
        <f t="shared" si="46"/>
        <v>0.46189376443418012</v>
      </c>
    </row>
    <row r="49" spans="1:27" ht="16.5" thickBot="1" x14ac:dyDescent="0.3">
      <c r="A49" s="1370"/>
      <c r="B49" s="1369"/>
      <c r="C49" s="649" t="s">
        <v>168</v>
      </c>
      <c r="D49" s="532" t="s">
        <v>167</v>
      </c>
      <c r="E49" s="486">
        <v>1250</v>
      </c>
      <c r="F49" s="484">
        <v>1215</v>
      </c>
      <c r="G49" s="474">
        <f t="shared" si="35"/>
        <v>97.2</v>
      </c>
      <c r="H49" s="473">
        <v>0</v>
      </c>
      <c r="I49" s="476">
        <f t="shared" si="36"/>
        <v>0</v>
      </c>
      <c r="J49" s="512">
        <f t="shared" si="37"/>
        <v>1215</v>
      </c>
      <c r="K49" s="477">
        <f t="shared" si="38"/>
        <v>100</v>
      </c>
      <c r="L49" s="487">
        <v>2</v>
      </c>
      <c r="M49" s="479">
        <f t="shared" si="39"/>
        <v>0.16460905349794239</v>
      </c>
      <c r="N49" s="487">
        <v>1014</v>
      </c>
      <c r="O49" s="476">
        <f t="shared" si="40"/>
        <v>83.456790123456798</v>
      </c>
      <c r="P49" s="516">
        <v>26</v>
      </c>
      <c r="Q49" s="482">
        <f t="shared" si="41"/>
        <v>2.1399176954732511</v>
      </c>
      <c r="R49" s="473">
        <v>40</v>
      </c>
      <c r="S49" s="476">
        <f t="shared" si="42"/>
        <v>3.2921810699588478</v>
      </c>
      <c r="T49" s="473">
        <v>102</v>
      </c>
      <c r="U49" s="483">
        <f t="shared" si="43"/>
        <v>8.3950617283950617</v>
      </c>
      <c r="V49" s="473">
        <v>26</v>
      </c>
      <c r="W49" s="483">
        <f t="shared" si="44"/>
        <v>2.1399176954732511</v>
      </c>
      <c r="X49" s="473">
        <v>1</v>
      </c>
      <c r="Y49" s="479">
        <f t="shared" si="45"/>
        <v>8.2304526748971193E-2</v>
      </c>
      <c r="Z49" s="537">
        <v>4</v>
      </c>
      <c r="AA49" s="510">
        <f t="shared" si="46"/>
        <v>0.32921810699588477</v>
      </c>
    </row>
    <row r="50" spans="1:27" ht="16.5" thickBot="1" x14ac:dyDescent="0.3">
      <c r="A50" s="1370"/>
      <c r="B50" s="1369"/>
      <c r="C50" s="649" t="s">
        <v>169</v>
      </c>
      <c r="D50" s="532" t="s">
        <v>170</v>
      </c>
      <c r="E50" s="486">
        <v>2049</v>
      </c>
      <c r="F50" s="484">
        <v>2033</v>
      </c>
      <c r="G50" s="474">
        <f t="shared" si="35"/>
        <v>99.219131283552954</v>
      </c>
      <c r="H50" s="473">
        <v>13</v>
      </c>
      <c r="I50" s="476">
        <f t="shared" si="36"/>
        <v>0.63944909001475647</v>
      </c>
      <c r="J50" s="512">
        <f t="shared" si="37"/>
        <v>2020</v>
      </c>
      <c r="K50" s="477">
        <f t="shared" si="38"/>
        <v>99.36055090998525</v>
      </c>
      <c r="L50" s="487">
        <v>0</v>
      </c>
      <c r="M50" s="479">
        <f t="shared" si="39"/>
        <v>0</v>
      </c>
      <c r="N50" s="487">
        <v>1841</v>
      </c>
      <c r="O50" s="476">
        <f t="shared" si="40"/>
        <v>91.138613861386148</v>
      </c>
      <c r="P50" s="516">
        <v>9</v>
      </c>
      <c r="Q50" s="482">
        <f t="shared" si="41"/>
        <v>0.4455445544554455</v>
      </c>
      <c r="R50" s="473">
        <v>13</v>
      </c>
      <c r="S50" s="476">
        <f t="shared" si="42"/>
        <v>0.64356435643564358</v>
      </c>
      <c r="T50" s="473">
        <v>113</v>
      </c>
      <c r="U50" s="483">
        <f t="shared" si="43"/>
        <v>5.5940594059405946</v>
      </c>
      <c r="V50" s="473">
        <v>36</v>
      </c>
      <c r="W50" s="483">
        <f t="shared" si="44"/>
        <v>1.782178217821782</v>
      </c>
      <c r="X50" s="473">
        <v>8</v>
      </c>
      <c r="Y50" s="479">
        <f t="shared" si="45"/>
        <v>0.39603960396039606</v>
      </c>
      <c r="Z50" s="537">
        <v>0</v>
      </c>
      <c r="AA50" s="510">
        <f t="shared" si="46"/>
        <v>0</v>
      </c>
    </row>
    <row r="51" spans="1:27" ht="16.5" thickBot="1" x14ac:dyDescent="0.3">
      <c r="A51" s="1370"/>
      <c r="B51" s="1369"/>
      <c r="C51" s="651" t="s">
        <v>171</v>
      </c>
      <c r="D51" s="538" t="s">
        <v>170</v>
      </c>
      <c r="E51" s="492">
        <v>6745</v>
      </c>
      <c r="F51" s="493">
        <v>6619</v>
      </c>
      <c r="G51" s="494">
        <f t="shared" si="35"/>
        <v>98.131949592290596</v>
      </c>
      <c r="H51" s="492">
        <v>0</v>
      </c>
      <c r="I51" s="495">
        <f t="shared" si="36"/>
        <v>0</v>
      </c>
      <c r="J51" s="539">
        <f t="shared" si="37"/>
        <v>6619</v>
      </c>
      <c r="K51" s="497">
        <f t="shared" si="38"/>
        <v>100</v>
      </c>
      <c r="L51" s="498">
        <v>0</v>
      </c>
      <c r="M51" s="499">
        <f t="shared" si="39"/>
        <v>0</v>
      </c>
      <c r="N51" s="498">
        <v>6328</v>
      </c>
      <c r="O51" s="495">
        <f t="shared" si="40"/>
        <v>95.603565493276932</v>
      </c>
      <c r="P51" s="540">
        <v>2</v>
      </c>
      <c r="Q51" s="501">
        <f t="shared" si="41"/>
        <v>3.0216044719746184E-2</v>
      </c>
      <c r="R51" s="502">
        <v>31</v>
      </c>
      <c r="S51" s="495">
        <f t="shared" si="42"/>
        <v>0.46834869315606592</v>
      </c>
      <c r="T51" s="502">
        <v>238</v>
      </c>
      <c r="U51" s="503">
        <f t="shared" si="43"/>
        <v>3.595709321649796</v>
      </c>
      <c r="V51" s="502">
        <v>14</v>
      </c>
      <c r="W51" s="503">
        <f t="shared" si="44"/>
        <v>0.21151231303822327</v>
      </c>
      <c r="X51" s="502">
        <v>0</v>
      </c>
      <c r="Y51" s="499">
        <f t="shared" si="45"/>
        <v>0</v>
      </c>
      <c r="Z51" s="541">
        <v>6</v>
      </c>
      <c r="AA51" s="525">
        <f t="shared" si="46"/>
        <v>9.0648134159238558E-2</v>
      </c>
    </row>
    <row r="52" spans="1:27" ht="16.5" thickBot="1" x14ac:dyDescent="0.3">
      <c r="A52" s="1370"/>
      <c r="B52" s="1369" t="s">
        <v>58</v>
      </c>
      <c r="C52" s="647" t="s">
        <v>59</v>
      </c>
      <c r="D52" s="526" t="s">
        <v>60</v>
      </c>
      <c r="E52" s="457">
        <v>2003</v>
      </c>
      <c r="F52" s="458">
        <v>2003</v>
      </c>
      <c r="G52" s="459">
        <f>+F52/E52*100</f>
        <v>100</v>
      </c>
      <c r="H52" s="460">
        <v>9</v>
      </c>
      <c r="I52" s="461">
        <f>+H52/F52*100</f>
        <v>0.44932601098352476</v>
      </c>
      <c r="J52" s="460">
        <f>F52-H52</f>
        <v>1994</v>
      </c>
      <c r="K52" s="462">
        <f>+J52/F52*100</f>
        <v>99.550673989016474</v>
      </c>
      <c r="L52" s="463">
        <v>1</v>
      </c>
      <c r="M52" s="464">
        <f>+L52/J52*100</f>
        <v>5.0150451354062188E-2</v>
      </c>
      <c r="N52" s="470">
        <v>1278</v>
      </c>
      <c r="O52" s="461">
        <f>+N52/J52*100</f>
        <v>64.092276830491485</v>
      </c>
      <c r="P52" s="542">
        <v>4</v>
      </c>
      <c r="Q52" s="467">
        <f>+P52/J52*100</f>
        <v>0.20060180541624875</v>
      </c>
      <c r="R52" s="460">
        <v>21</v>
      </c>
      <c r="S52" s="461">
        <f>+R52/J52*100</f>
        <v>1.053159478435306</v>
      </c>
      <c r="T52" s="460">
        <v>607</v>
      </c>
      <c r="U52" s="468">
        <f>+T52/J52*100</f>
        <v>30.441323971915747</v>
      </c>
      <c r="V52" s="460">
        <v>82</v>
      </c>
      <c r="W52" s="468">
        <f>+V52/J52*100</f>
        <v>4.112337011033099</v>
      </c>
      <c r="X52" s="469">
        <v>1</v>
      </c>
      <c r="Y52" s="464">
        <f>+X52/J52*100</f>
        <v>5.0150451354062188E-2</v>
      </c>
      <c r="Z52" s="506">
        <v>0</v>
      </c>
      <c r="AA52" s="507">
        <f>+Z52/J52*100</f>
        <v>0</v>
      </c>
    </row>
    <row r="53" spans="1:27" ht="16.5" thickBot="1" x14ac:dyDescent="0.3">
      <c r="A53" s="1370"/>
      <c r="B53" s="1369"/>
      <c r="C53" s="649" t="s">
        <v>61</v>
      </c>
      <c r="D53" s="532" t="s">
        <v>62</v>
      </c>
      <c r="E53" s="486">
        <v>1009</v>
      </c>
      <c r="F53" s="473">
        <v>1009</v>
      </c>
      <c r="G53" s="474">
        <f t="shared" ref="G53:G58" si="47">+F53/E53*100</f>
        <v>100</v>
      </c>
      <c r="H53" s="475">
        <v>11</v>
      </c>
      <c r="I53" s="476">
        <f t="shared" ref="I53:I58" si="48">+H53/F53*100</f>
        <v>1.0901883052527255</v>
      </c>
      <c r="J53" s="475">
        <f t="shared" ref="J53:J58" si="49">F53-H53</f>
        <v>998</v>
      </c>
      <c r="K53" s="477">
        <f t="shared" ref="K53:K58" si="50">+J53/F53*100</f>
        <v>98.909811694747276</v>
      </c>
      <c r="L53" s="478">
        <v>3</v>
      </c>
      <c r="M53" s="479">
        <f t="shared" ref="M53:M58" si="51">+L53/J53*100</f>
        <v>0.30060120240480964</v>
      </c>
      <c r="N53" s="485">
        <v>293</v>
      </c>
      <c r="O53" s="476">
        <f t="shared" ref="O53:O58" si="52">+N53/J53*100</f>
        <v>29.358717434869742</v>
      </c>
      <c r="P53" s="515">
        <v>6</v>
      </c>
      <c r="Q53" s="482">
        <f t="shared" ref="Q53:Q58" si="53">+P53/J53*100</f>
        <v>0.60120240480961928</v>
      </c>
      <c r="R53" s="475">
        <v>25</v>
      </c>
      <c r="S53" s="476">
        <f t="shared" ref="S53:S58" si="54">+R53/J53*100</f>
        <v>2.5050100200400802</v>
      </c>
      <c r="T53" s="475">
        <v>592</v>
      </c>
      <c r="U53" s="483">
        <f t="shared" ref="U53:U58" si="55">+T53/J53*100</f>
        <v>59.318637274549104</v>
      </c>
      <c r="V53" s="475">
        <v>79</v>
      </c>
      <c r="W53" s="483">
        <f t="shared" ref="W53:W58" si="56">+V53/J53*100</f>
        <v>7.915831663326653</v>
      </c>
      <c r="X53" s="484">
        <v>0</v>
      </c>
      <c r="Y53" s="479">
        <f t="shared" ref="Y53:Y58" si="57">+X53/J53*100</f>
        <v>0</v>
      </c>
      <c r="Z53" s="509">
        <v>0</v>
      </c>
      <c r="AA53" s="510">
        <f t="shared" ref="AA53:AA58" si="58">+Z53/J53*100</f>
        <v>0</v>
      </c>
    </row>
    <row r="54" spans="1:27" ht="16.5" thickBot="1" x14ac:dyDescent="0.3">
      <c r="A54" s="1370"/>
      <c r="B54" s="1369"/>
      <c r="C54" s="649" t="s">
        <v>63</v>
      </c>
      <c r="D54" s="532" t="s">
        <v>62</v>
      </c>
      <c r="E54" s="543">
        <v>2121</v>
      </c>
      <c r="F54" s="514">
        <v>2121</v>
      </c>
      <c r="G54" s="474">
        <f t="shared" si="47"/>
        <v>100</v>
      </c>
      <c r="H54" s="512">
        <v>13</v>
      </c>
      <c r="I54" s="476">
        <f t="shared" si="48"/>
        <v>0.61291843470061291</v>
      </c>
      <c r="J54" s="475">
        <f t="shared" si="49"/>
        <v>2108</v>
      </c>
      <c r="K54" s="477">
        <f t="shared" si="50"/>
        <v>99.387081565299383</v>
      </c>
      <c r="L54" s="511">
        <v>0</v>
      </c>
      <c r="M54" s="479">
        <f t="shared" si="51"/>
        <v>0</v>
      </c>
      <c r="N54" s="544">
        <v>1546</v>
      </c>
      <c r="O54" s="476">
        <f t="shared" si="52"/>
        <v>73.339658444022774</v>
      </c>
      <c r="P54" s="535">
        <v>1</v>
      </c>
      <c r="Q54" s="482">
        <f t="shared" si="53"/>
        <v>4.743833017077799E-2</v>
      </c>
      <c r="R54" s="512">
        <v>20</v>
      </c>
      <c r="S54" s="476">
        <f t="shared" si="54"/>
        <v>0.94876660341555974</v>
      </c>
      <c r="T54" s="512">
        <v>478</v>
      </c>
      <c r="U54" s="483">
        <f t="shared" si="55"/>
        <v>22.675521821631879</v>
      </c>
      <c r="V54" s="512">
        <v>63</v>
      </c>
      <c r="W54" s="483">
        <f t="shared" si="56"/>
        <v>2.988614800759013</v>
      </c>
      <c r="X54" s="514">
        <v>0</v>
      </c>
      <c r="Y54" s="479">
        <f t="shared" si="57"/>
        <v>0</v>
      </c>
      <c r="Z54" s="509">
        <v>0</v>
      </c>
      <c r="AA54" s="510">
        <f t="shared" si="58"/>
        <v>0</v>
      </c>
    </row>
    <row r="55" spans="1:27" ht="16.5" thickBot="1" x14ac:dyDescent="0.3">
      <c r="A55" s="1370"/>
      <c r="B55" s="1369"/>
      <c r="C55" s="649" t="s">
        <v>64</v>
      </c>
      <c r="D55" s="532" t="s">
        <v>60</v>
      </c>
      <c r="E55" s="486">
        <v>1998</v>
      </c>
      <c r="F55" s="484">
        <v>1998</v>
      </c>
      <c r="G55" s="474">
        <f t="shared" si="47"/>
        <v>100</v>
      </c>
      <c r="H55" s="486">
        <v>8</v>
      </c>
      <c r="I55" s="476">
        <f t="shared" si="48"/>
        <v>0.40040040040040037</v>
      </c>
      <c r="J55" s="475">
        <f t="shared" si="49"/>
        <v>1990</v>
      </c>
      <c r="K55" s="477">
        <f t="shared" si="50"/>
        <v>99.5995995995996</v>
      </c>
      <c r="L55" s="487">
        <v>2</v>
      </c>
      <c r="M55" s="479">
        <f t="shared" si="51"/>
        <v>0.10050251256281408</v>
      </c>
      <c r="N55" s="516">
        <v>1367</v>
      </c>
      <c r="O55" s="476">
        <f t="shared" si="52"/>
        <v>68.693467336683426</v>
      </c>
      <c r="P55" s="515">
        <v>5</v>
      </c>
      <c r="Q55" s="482">
        <f t="shared" si="53"/>
        <v>0.25125628140703515</v>
      </c>
      <c r="R55" s="451">
        <v>19</v>
      </c>
      <c r="S55" s="476">
        <f t="shared" si="54"/>
        <v>0.95477386934673369</v>
      </c>
      <c r="T55" s="451">
        <v>512</v>
      </c>
      <c r="U55" s="483">
        <f t="shared" si="55"/>
        <v>25.728643216080403</v>
      </c>
      <c r="V55" s="451">
        <v>85</v>
      </c>
      <c r="W55" s="483">
        <f t="shared" si="56"/>
        <v>4.2713567839195976</v>
      </c>
      <c r="X55" s="451">
        <v>0</v>
      </c>
      <c r="Y55" s="479">
        <f t="shared" si="57"/>
        <v>0</v>
      </c>
      <c r="Z55" s="509">
        <v>0</v>
      </c>
      <c r="AA55" s="510">
        <f t="shared" si="58"/>
        <v>0</v>
      </c>
    </row>
    <row r="56" spans="1:27" ht="16.5" thickBot="1" x14ac:dyDescent="0.3">
      <c r="A56" s="1370"/>
      <c r="B56" s="1369"/>
      <c r="C56" s="649" t="s">
        <v>65</v>
      </c>
      <c r="D56" s="532" t="s">
        <v>66</v>
      </c>
      <c r="E56" s="486">
        <v>2113</v>
      </c>
      <c r="F56" s="473">
        <v>2113</v>
      </c>
      <c r="G56" s="474">
        <f t="shared" si="47"/>
        <v>100</v>
      </c>
      <c r="H56" s="473">
        <v>7</v>
      </c>
      <c r="I56" s="476">
        <f t="shared" si="48"/>
        <v>0.3312825366777094</v>
      </c>
      <c r="J56" s="475">
        <f t="shared" si="49"/>
        <v>2106</v>
      </c>
      <c r="K56" s="477">
        <f t="shared" si="50"/>
        <v>99.668717463322281</v>
      </c>
      <c r="L56" s="487">
        <v>1</v>
      </c>
      <c r="M56" s="479">
        <f t="shared" si="51"/>
        <v>4.7483380816714153E-2</v>
      </c>
      <c r="N56" s="516">
        <v>1418</v>
      </c>
      <c r="O56" s="476">
        <f t="shared" si="52"/>
        <v>67.331433998100664</v>
      </c>
      <c r="P56" s="516">
        <v>7</v>
      </c>
      <c r="Q56" s="482">
        <f t="shared" si="53"/>
        <v>0.33238366571699907</v>
      </c>
      <c r="R56" s="473">
        <v>23</v>
      </c>
      <c r="S56" s="476">
        <f t="shared" si="54"/>
        <v>1.0921177587844255</v>
      </c>
      <c r="T56" s="473">
        <v>576</v>
      </c>
      <c r="U56" s="483">
        <f t="shared" si="55"/>
        <v>27.350427350427353</v>
      </c>
      <c r="V56" s="473">
        <v>81</v>
      </c>
      <c r="W56" s="483">
        <f t="shared" si="56"/>
        <v>3.8461538461538463</v>
      </c>
      <c r="X56" s="473">
        <v>0</v>
      </c>
      <c r="Y56" s="479">
        <f t="shared" si="57"/>
        <v>0</v>
      </c>
      <c r="Z56" s="509">
        <v>0</v>
      </c>
      <c r="AA56" s="510">
        <f t="shared" si="58"/>
        <v>0</v>
      </c>
    </row>
    <row r="57" spans="1:27" ht="16.5" thickBot="1" x14ac:dyDescent="0.3">
      <c r="A57" s="1370"/>
      <c r="B57" s="1369"/>
      <c r="C57" s="649" t="s">
        <v>21</v>
      </c>
      <c r="D57" s="532" t="s">
        <v>67</v>
      </c>
      <c r="E57" s="486">
        <v>2274</v>
      </c>
      <c r="F57" s="484">
        <v>2274</v>
      </c>
      <c r="G57" s="474">
        <f t="shared" si="47"/>
        <v>100</v>
      </c>
      <c r="H57" s="486">
        <v>2</v>
      </c>
      <c r="I57" s="476">
        <f t="shared" si="48"/>
        <v>8.7950747581354446E-2</v>
      </c>
      <c r="J57" s="475">
        <f t="shared" si="49"/>
        <v>2272</v>
      </c>
      <c r="K57" s="477">
        <f t="shared" si="50"/>
        <v>99.91204925241864</v>
      </c>
      <c r="L57" s="517">
        <v>0</v>
      </c>
      <c r="M57" s="479">
        <f t="shared" si="51"/>
        <v>0</v>
      </c>
      <c r="N57" s="545">
        <v>1440</v>
      </c>
      <c r="O57" s="476">
        <f t="shared" si="52"/>
        <v>63.380281690140848</v>
      </c>
      <c r="P57" s="545">
        <v>6</v>
      </c>
      <c r="Q57" s="482">
        <f t="shared" si="53"/>
        <v>0.2640845070422535</v>
      </c>
      <c r="R57" s="451">
        <v>41</v>
      </c>
      <c r="S57" s="476">
        <f t="shared" si="54"/>
        <v>1.8045774647887325</v>
      </c>
      <c r="T57" s="451">
        <v>692</v>
      </c>
      <c r="U57" s="483">
        <f t="shared" si="55"/>
        <v>30.457746478873236</v>
      </c>
      <c r="V57" s="451">
        <v>92</v>
      </c>
      <c r="W57" s="483">
        <f t="shared" si="56"/>
        <v>4.0492957746478879</v>
      </c>
      <c r="X57" s="451">
        <v>0</v>
      </c>
      <c r="Y57" s="479">
        <f t="shared" si="57"/>
        <v>0</v>
      </c>
      <c r="Z57" s="509">
        <v>1</v>
      </c>
      <c r="AA57" s="510">
        <f t="shared" si="58"/>
        <v>4.4014084507042257E-2</v>
      </c>
    </row>
    <row r="58" spans="1:27" ht="16.5" thickBot="1" x14ac:dyDescent="0.3">
      <c r="A58" s="1370"/>
      <c r="B58" s="1369"/>
      <c r="C58" s="651" t="s">
        <v>68</v>
      </c>
      <c r="D58" s="538" t="s">
        <v>69</v>
      </c>
      <c r="E58" s="492">
        <v>1100</v>
      </c>
      <c r="F58" s="493">
        <v>1100</v>
      </c>
      <c r="G58" s="494">
        <f t="shared" si="47"/>
        <v>100</v>
      </c>
      <c r="H58" s="492">
        <v>0</v>
      </c>
      <c r="I58" s="495">
        <f t="shared" si="48"/>
        <v>0</v>
      </c>
      <c r="J58" s="496">
        <f t="shared" si="49"/>
        <v>1100</v>
      </c>
      <c r="K58" s="497">
        <f t="shared" si="50"/>
        <v>100</v>
      </c>
      <c r="L58" s="498">
        <v>0</v>
      </c>
      <c r="M58" s="499">
        <f t="shared" si="51"/>
        <v>0</v>
      </c>
      <c r="N58" s="540">
        <v>1100</v>
      </c>
      <c r="O58" s="495">
        <f t="shared" si="52"/>
        <v>100</v>
      </c>
      <c r="P58" s="540">
        <v>0</v>
      </c>
      <c r="Q58" s="501">
        <f t="shared" si="53"/>
        <v>0</v>
      </c>
      <c r="R58" s="502">
        <v>0</v>
      </c>
      <c r="S58" s="495">
        <f t="shared" si="54"/>
        <v>0</v>
      </c>
      <c r="T58" s="502">
        <v>0</v>
      </c>
      <c r="U58" s="503">
        <f t="shared" si="55"/>
        <v>0</v>
      </c>
      <c r="V58" s="502">
        <v>0</v>
      </c>
      <c r="W58" s="503">
        <f t="shared" si="56"/>
        <v>0</v>
      </c>
      <c r="X58" s="502">
        <v>0</v>
      </c>
      <c r="Y58" s="499">
        <f t="shared" si="57"/>
        <v>0</v>
      </c>
      <c r="Z58" s="546">
        <v>0</v>
      </c>
      <c r="AA58" s="525">
        <f t="shared" si="58"/>
        <v>0</v>
      </c>
    </row>
    <row r="59" spans="1:27" ht="16.5" thickBot="1" x14ac:dyDescent="0.3">
      <c r="A59" s="1370"/>
      <c r="B59" s="1369" t="s">
        <v>22</v>
      </c>
      <c r="C59" s="647" t="s">
        <v>70</v>
      </c>
      <c r="D59" s="526" t="s">
        <v>71</v>
      </c>
      <c r="E59" s="527">
        <v>2575</v>
      </c>
      <c r="F59" s="528">
        <v>2537</v>
      </c>
      <c r="G59" s="459">
        <f>+F59/E59*100</f>
        <v>98.524271844660191</v>
      </c>
      <c r="H59" s="527">
        <v>27</v>
      </c>
      <c r="I59" s="461">
        <f>+H59/F59*100</f>
        <v>1.064249113125739</v>
      </c>
      <c r="J59" s="527">
        <f>+F59-H59</f>
        <v>2510</v>
      </c>
      <c r="K59" s="462">
        <f>+J59/F59*100</f>
        <v>98.93575088687426</v>
      </c>
      <c r="L59" s="547">
        <v>0</v>
      </c>
      <c r="M59" s="464">
        <f>+L59/J59*100</f>
        <v>0</v>
      </c>
      <c r="N59" s="527">
        <v>1724</v>
      </c>
      <c r="O59" s="461">
        <f>+N59/J59*100</f>
        <v>68.685258964143429</v>
      </c>
      <c r="P59" s="548">
        <v>11</v>
      </c>
      <c r="Q59" s="467">
        <f>+P59/J59*100</f>
        <v>0.43824701195219129</v>
      </c>
      <c r="R59" s="527">
        <v>36</v>
      </c>
      <c r="S59" s="461">
        <f>+R59/J59*100</f>
        <v>1.4342629482071714</v>
      </c>
      <c r="T59" s="460">
        <v>411</v>
      </c>
      <c r="U59" s="468">
        <f>+T59/J59*100</f>
        <v>16.374501992031874</v>
      </c>
      <c r="V59" s="527">
        <v>301</v>
      </c>
      <c r="W59" s="468">
        <f>+V59/J59*100</f>
        <v>11.99203187250996</v>
      </c>
      <c r="X59" s="547">
        <v>12</v>
      </c>
      <c r="Y59" s="464">
        <f>+X59/J59*100</f>
        <v>0.4780876494023904</v>
      </c>
      <c r="Z59" s="648">
        <v>15</v>
      </c>
      <c r="AA59" s="507">
        <f>+Z59/J59*100</f>
        <v>0.59760956175298807</v>
      </c>
    </row>
    <row r="60" spans="1:27" ht="16.5" thickBot="1" x14ac:dyDescent="0.3">
      <c r="A60" s="1370"/>
      <c r="B60" s="1369"/>
      <c r="C60" s="649" t="s">
        <v>72</v>
      </c>
      <c r="D60" s="532" t="s">
        <v>73</v>
      </c>
      <c r="E60" s="451">
        <v>6929</v>
      </c>
      <c r="F60" s="549">
        <v>6891</v>
      </c>
      <c r="G60" s="474">
        <f t="shared" ref="G60:G63" si="59">+F60/E60*100</f>
        <v>99.451580314619719</v>
      </c>
      <c r="H60" s="486">
        <v>32</v>
      </c>
      <c r="I60" s="476">
        <f t="shared" ref="I60:I63" si="60">+H60/F60*100</f>
        <v>0.46437382092584534</v>
      </c>
      <c r="J60" s="512">
        <f t="shared" ref="J60:J63" si="61">+F60-H60</f>
        <v>6859</v>
      </c>
      <c r="K60" s="477">
        <f t="shared" ref="K60:K63" si="62">+J60/F60*100</f>
        <v>99.535626179074157</v>
      </c>
      <c r="L60" s="550">
        <v>1</v>
      </c>
      <c r="M60" s="479">
        <f t="shared" ref="M60:M63" si="63">+L60/J60*100</f>
        <v>1.457938474996355E-2</v>
      </c>
      <c r="N60" s="550">
        <v>6134</v>
      </c>
      <c r="O60" s="476">
        <f t="shared" ref="O60:O63" si="64">+N60/J60*100</f>
        <v>89.429946056276421</v>
      </c>
      <c r="P60" s="481">
        <v>19</v>
      </c>
      <c r="Q60" s="482">
        <f t="shared" ref="Q60:Q63" si="65">+P60/J60*100</f>
        <v>0.2770083102493075</v>
      </c>
      <c r="R60" s="451">
        <v>40</v>
      </c>
      <c r="S60" s="476">
        <f t="shared" ref="S60:S63" si="66">+R60/J60*100</f>
        <v>0.58317538999854202</v>
      </c>
      <c r="T60" s="475">
        <v>408</v>
      </c>
      <c r="U60" s="483">
        <f t="shared" ref="U60:U63" si="67">+T60/J60*100</f>
        <v>5.9483889779851289</v>
      </c>
      <c r="V60" s="451">
        <v>218</v>
      </c>
      <c r="W60" s="483">
        <f t="shared" ref="W60:W63" si="68">+V60/J60*100</f>
        <v>3.1783058754920548</v>
      </c>
      <c r="X60" s="451">
        <v>22</v>
      </c>
      <c r="Y60" s="479">
        <f t="shared" ref="Y60:Y63" si="69">+X60/J60*100</f>
        <v>0.32074646449919814</v>
      </c>
      <c r="Z60" s="536">
        <v>17</v>
      </c>
      <c r="AA60" s="510">
        <f t="shared" ref="AA60:AA63" si="70">+Z60/J60*100</f>
        <v>0.24784954074938037</v>
      </c>
    </row>
    <row r="61" spans="1:27" ht="16.5" thickBot="1" x14ac:dyDescent="0.3">
      <c r="A61" s="1370"/>
      <c r="B61" s="1369"/>
      <c r="C61" s="649" t="s">
        <v>74</v>
      </c>
      <c r="D61" s="532" t="s">
        <v>75</v>
      </c>
      <c r="E61" s="451">
        <v>4570</v>
      </c>
      <c r="F61" s="551">
        <v>4532</v>
      </c>
      <c r="G61" s="474">
        <f t="shared" si="59"/>
        <v>99.168490153172854</v>
      </c>
      <c r="H61" s="473">
        <v>29</v>
      </c>
      <c r="I61" s="476">
        <f t="shared" si="60"/>
        <v>0.6398940864960283</v>
      </c>
      <c r="J61" s="512">
        <f t="shared" si="61"/>
        <v>4503</v>
      </c>
      <c r="K61" s="477">
        <f t="shared" si="62"/>
        <v>99.360105913503972</v>
      </c>
      <c r="L61" s="550">
        <v>0</v>
      </c>
      <c r="M61" s="479">
        <f t="shared" si="63"/>
        <v>0</v>
      </c>
      <c r="N61" s="550">
        <v>3816</v>
      </c>
      <c r="O61" s="476">
        <f t="shared" si="64"/>
        <v>84.74350433044637</v>
      </c>
      <c r="P61" s="552">
        <v>21</v>
      </c>
      <c r="Q61" s="482">
        <f t="shared" si="65"/>
        <v>0.46635576282478342</v>
      </c>
      <c r="R61" s="473">
        <v>28</v>
      </c>
      <c r="S61" s="476">
        <f t="shared" si="66"/>
        <v>0.62180768376637796</v>
      </c>
      <c r="T61" s="475">
        <v>397</v>
      </c>
      <c r="U61" s="483">
        <f t="shared" si="67"/>
        <v>8.8163446591161438</v>
      </c>
      <c r="V61" s="473">
        <v>207</v>
      </c>
      <c r="W61" s="483">
        <f t="shared" si="68"/>
        <v>4.5969353764157228</v>
      </c>
      <c r="X61" s="473">
        <v>14</v>
      </c>
      <c r="Y61" s="479">
        <f t="shared" si="69"/>
        <v>0.31090384188318898</v>
      </c>
      <c r="Z61" s="537">
        <v>20</v>
      </c>
      <c r="AA61" s="510">
        <f t="shared" si="70"/>
        <v>0.44414834554741284</v>
      </c>
    </row>
    <row r="62" spans="1:27" ht="16.5" thickBot="1" x14ac:dyDescent="0.3">
      <c r="A62" s="1370"/>
      <c r="B62" s="1369"/>
      <c r="C62" s="649" t="s">
        <v>76</v>
      </c>
      <c r="D62" s="532" t="s">
        <v>77</v>
      </c>
      <c r="E62" s="451">
        <v>2089</v>
      </c>
      <c r="F62" s="549">
        <v>2051</v>
      </c>
      <c r="G62" s="474">
        <f t="shared" si="59"/>
        <v>98.180947821924363</v>
      </c>
      <c r="H62" s="486">
        <v>28</v>
      </c>
      <c r="I62" s="476">
        <f t="shared" si="60"/>
        <v>1.3651877133105803</v>
      </c>
      <c r="J62" s="512">
        <f t="shared" si="61"/>
        <v>2023</v>
      </c>
      <c r="K62" s="477">
        <f t="shared" si="62"/>
        <v>98.634812286689424</v>
      </c>
      <c r="L62" s="553">
        <v>1</v>
      </c>
      <c r="M62" s="479">
        <f t="shared" si="63"/>
        <v>4.9431537320810674E-2</v>
      </c>
      <c r="N62" s="553">
        <v>1322</v>
      </c>
      <c r="O62" s="476">
        <f t="shared" si="64"/>
        <v>65.348492338111726</v>
      </c>
      <c r="P62" s="519">
        <v>23</v>
      </c>
      <c r="Q62" s="482">
        <f t="shared" si="65"/>
        <v>1.1369253583786456</v>
      </c>
      <c r="R62" s="451">
        <v>32</v>
      </c>
      <c r="S62" s="476">
        <f t="shared" si="66"/>
        <v>1.5818091942659416</v>
      </c>
      <c r="T62" s="475">
        <v>371</v>
      </c>
      <c r="U62" s="483">
        <f t="shared" si="67"/>
        <v>18.339100346020761</v>
      </c>
      <c r="V62" s="451">
        <v>248</v>
      </c>
      <c r="W62" s="483">
        <f t="shared" si="68"/>
        <v>12.259021255561048</v>
      </c>
      <c r="X62" s="451">
        <v>15</v>
      </c>
      <c r="Y62" s="479">
        <f t="shared" si="69"/>
        <v>0.74147305981216016</v>
      </c>
      <c r="Z62" s="536">
        <v>11</v>
      </c>
      <c r="AA62" s="510">
        <f t="shared" si="70"/>
        <v>0.54374691052891744</v>
      </c>
    </row>
    <row r="63" spans="1:27" ht="16.5" thickBot="1" x14ac:dyDescent="0.3">
      <c r="A63" s="1370"/>
      <c r="B63" s="1369"/>
      <c r="C63" s="651" t="s">
        <v>78</v>
      </c>
      <c r="D63" s="538" t="s">
        <v>79</v>
      </c>
      <c r="E63" s="502">
        <v>1689</v>
      </c>
      <c r="F63" s="554">
        <v>1651</v>
      </c>
      <c r="G63" s="494">
        <f t="shared" si="59"/>
        <v>97.750148016577853</v>
      </c>
      <c r="H63" s="492">
        <v>20</v>
      </c>
      <c r="I63" s="495">
        <f t="shared" si="60"/>
        <v>1.2113870381586918</v>
      </c>
      <c r="J63" s="539">
        <f t="shared" si="61"/>
        <v>1631</v>
      </c>
      <c r="K63" s="497">
        <f t="shared" si="62"/>
        <v>98.788612961841309</v>
      </c>
      <c r="L63" s="555">
        <v>0</v>
      </c>
      <c r="M63" s="499">
        <f t="shared" si="63"/>
        <v>0</v>
      </c>
      <c r="N63" s="555">
        <v>966</v>
      </c>
      <c r="O63" s="495">
        <f t="shared" si="64"/>
        <v>59.227467811158796</v>
      </c>
      <c r="P63" s="500">
        <v>13</v>
      </c>
      <c r="Q63" s="501">
        <f t="shared" si="65"/>
        <v>0.79705702023298597</v>
      </c>
      <c r="R63" s="502">
        <v>44</v>
      </c>
      <c r="S63" s="495">
        <f t="shared" si="66"/>
        <v>2.6977314530962597</v>
      </c>
      <c r="T63" s="496">
        <v>458</v>
      </c>
      <c r="U63" s="503">
        <f t="shared" si="67"/>
        <v>28.080931943592883</v>
      </c>
      <c r="V63" s="502">
        <v>116</v>
      </c>
      <c r="W63" s="503">
        <f t="shared" si="68"/>
        <v>7.1122011036174131</v>
      </c>
      <c r="X63" s="502">
        <v>24</v>
      </c>
      <c r="Y63" s="499">
        <f t="shared" si="69"/>
        <v>1.4714898835070509</v>
      </c>
      <c r="Z63" s="556">
        <v>10</v>
      </c>
      <c r="AA63" s="525">
        <f t="shared" si="70"/>
        <v>0.61312078479460452</v>
      </c>
    </row>
    <row r="64" spans="1:27" ht="16.5" thickBot="1" x14ac:dyDescent="0.3">
      <c r="A64" s="1370"/>
      <c r="B64" s="1369" t="s">
        <v>80</v>
      </c>
      <c r="C64" s="652" t="s">
        <v>81</v>
      </c>
      <c r="D64" s="505" t="s">
        <v>82</v>
      </c>
      <c r="E64" s="457">
        <v>3370</v>
      </c>
      <c r="F64" s="557">
        <v>3188</v>
      </c>
      <c r="G64" s="459">
        <f>+F64/E64*100</f>
        <v>94.599406528189917</v>
      </c>
      <c r="H64" s="460">
        <v>46</v>
      </c>
      <c r="I64" s="461">
        <f>+H64/F64*100</f>
        <v>1.4429109159347553</v>
      </c>
      <c r="J64" s="460">
        <f>+F64-H64</f>
        <v>3142</v>
      </c>
      <c r="K64" s="462">
        <f>+J64/F64*100</f>
        <v>98.55708908406524</v>
      </c>
      <c r="L64" s="469">
        <v>0</v>
      </c>
      <c r="M64" s="464">
        <f>+L64/J64*100</f>
        <v>0</v>
      </c>
      <c r="N64" s="460">
        <v>2646</v>
      </c>
      <c r="O64" s="461">
        <f>+N64/J64*100</f>
        <v>84.213876511775936</v>
      </c>
      <c r="P64" s="466">
        <v>69</v>
      </c>
      <c r="Q64" s="467">
        <f>+P64/J64*100</f>
        <v>2.1960534691279441</v>
      </c>
      <c r="R64" s="460">
        <v>45</v>
      </c>
      <c r="S64" s="461">
        <f>+R64/J64*100</f>
        <v>1.4322087842138767</v>
      </c>
      <c r="T64" s="460">
        <v>297</v>
      </c>
      <c r="U64" s="468">
        <f>+T64/J64*100</f>
        <v>9.452577975811586</v>
      </c>
      <c r="V64" s="460">
        <v>70</v>
      </c>
      <c r="W64" s="468">
        <f>+V64/J64*100</f>
        <v>2.2278803309993633</v>
      </c>
      <c r="X64" s="469">
        <v>8</v>
      </c>
      <c r="Y64" s="464">
        <f>+X64/J64*100</f>
        <v>0.25461489497135581</v>
      </c>
      <c r="Z64" s="506">
        <v>7</v>
      </c>
      <c r="AA64" s="507">
        <f>+Z64/J64*100</f>
        <v>0.22278803309993636</v>
      </c>
    </row>
    <row r="65" spans="1:27" ht="16.5" thickBot="1" x14ac:dyDescent="0.3">
      <c r="A65" s="1370"/>
      <c r="B65" s="1369"/>
      <c r="C65" s="653" t="s">
        <v>83</v>
      </c>
      <c r="D65" s="508" t="s">
        <v>82</v>
      </c>
      <c r="E65" s="451">
        <v>2368</v>
      </c>
      <c r="F65" s="551">
        <v>2226</v>
      </c>
      <c r="G65" s="474">
        <f t="shared" ref="G65:G72" si="71">+F65/E65*100</f>
        <v>94.003378378378372</v>
      </c>
      <c r="H65" s="475">
        <v>30</v>
      </c>
      <c r="I65" s="476">
        <f t="shared" ref="I65:I72" si="72">+H65/F65*100</f>
        <v>1.3477088948787064</v>
      </c>
      <c r="J65" s="475">
        <f t="shared" ref="J65:J72" si="73">+F65-H65</f>
        <v>2196</v>
      </c>
      <c r="K65" s="477">
        <f t="shared" ref="K65:K72" si="74">+J65/F65*100</f>
        <v>98.652291105121293</v>
      </c>
      <c r="L65" s="484">
        <v>1</v>
      </c>
      <c r="M65" s="479">
        <f t="shared" ref="M65:M72" si="75">+L65/J65*100</f>
        <v>4.553734061930783E-2</v>
      </c>
      <c r="N65" s="475">
        <v>1788</v>
      </c>
      <c r="O65" s="476">
        <f t="shared" ref="O65:O72" si="76">+N65/J65*100</f>
        <v>81.420765027322403</v>
      </c>
      <c r="P65" s="481">
        <v>25</v>
      </c>
      <c r="Q65" s="482">
        <f t="shared" ref="Q65:Q72" si="77">+P65/J65*100</f>
        <v>1.1384335154826957</v>
      </c>
      <c r="R65" s="475">
        <v>41</v>
      </c>
      <c r="S65" s="476">
        <f t="shared" ref="S65:S72" si="78">+R65/J65*100</f>
        <v>1.8670309653916213</v>
      </c>
      <c r="T65" s="475">
        <v>252</v>
      </c>
      <c r="U65" s="483">
        <f t="shared" ref="U65:U72" si="79">+T65/J65*100</f>
        <v>11.475409836065573</v>
      </c>
      <c r="V65" s="475">
        <v>75</v>
      </c>
      <c r="W65" s="483">
        <f t="shared" ref="W65:W72" si="80">+V65/J65*100</f>
        <v>3.4153005464480879</v>
      </c>
      <c r="X65" s="484">
        <v>6</v>
      </c>
      <c r="Y65" s="479">
        <f t="shared" ref="Y65:Y72" si="81">+X65/J65*100</f>
        <v>0.27322404371584702</v>
      </c>
      <c r="Z65" s="509">
        <v>8</v>
      </c>
      <c r="AA65" s="510">
        <f t="shared" ref="AA65:AA72" si="82">+Z65/J65*100</f>
        <v>0.36429872495446264</v>
      </c>
    </row>
    <row r="66" spans="1:27" ht="16.5" thickBot="1" x14ac:dyDescent="0.3">
      <c r="A66" s="1370"/>
      <c r="B66" s="1369"/>
      <c r="C66" s="645" t="s">
        <v>84</v>
      </c>
      <c r="D66" s="508" t="s">
        <v>85</v>
      </c>
      <c r="E66" s="512">
        <v>1401</v>
      </c>
      <c r="F66" s="533">
        <v>1293</v>
      </c>
      <c r="G66" s="474">
        <f t="shared" si="71"/>
        <v>92.291220556745174</v>
      </c>
      <c r="H66" s="512">
        <v>0</v>
      </c>
      <c r="I66" s="476">
        <f t="shared" si="72"/>
        <v>0</v>
      </c>
      <c r="J66" s="475">
        <f t="shared" si="73"/>
        <v>1293</v>
      </c>
      <c r="K66" s="477">
        <f t="shared" si="74"/>
        <v>100</v>
      </c>
      <c r="L66" s="514"/>
      <c r="M66" s="479">
        <f t="shared" si="75"/>
        <v>0</v>
      </c>
      <c r="N66" s="512">
        <v>940</v>
      </c>
      <c r="O66" s="476">
        <f t="shared" si="76"/>
        <v>72.699149265274556</v>
      </c>
      <c r="P66" s="513">
        <v>19</v>
      </c>
      <c r="Q66" s="482">
        <f t="shared" si="77"/>
        <v>1.4694508894044858</v>
      </c>
      <c r="R66" s="512">
        <v>39</v>
      </c>
      <c r="S66" s="476">
        <f t="shared" si="78"/>
        <v>3.0162412993039442</v>
      </c>
      <c r="T66" s="475">
        <v>213</v>
      </c>
      <c r="U66" s="483">
        <f t="shared" si="79"/>
        <v>16.473317865429234</v>
      </c>
      <c r="V66" s="512">
        <v>69</v>
      </c>
      <c r="W66" s="483">
        <f t="shared" si="80"/>
        <v>5.3364269141531322</v>
      </c>
      <c r="X66" s="514">
        <v>7</v>
      </c>
      <c r="Y66" s="479">
        <f t="shared" si="81"/>
        <v>0.54137664346481051</v>
      </c>
      <c r="Z66" s="620">
        <v>6</v>
      </c>
      <c r="AA66" s="510">
        <f t="shared" si="82"/>
        <v>0.46403712296983757</v>
      </c>
    </row>
    <row r="67" spans="1:27" ht="16.5" thickBot="1" x14ac:dyDescent="0.3">
      <c r="A67" s="1370"/>
      <c r="B67" s="1369"/>
      <c r="C67" s="653" t="s">
        <v>86</v>
      </c>
      <c r="D67" s="508" t="s">
        <v>87</v>
      </c>
      <c r="E67" s="451">
        <v>2161</v>
      </c>
      <c r="F67" s="549">
        <v>1974</v>
      </c>
      <c r="G67" s="474">
        <f t="shared" si="71"/>
        <v>91.3465987968533</v>
      </c>
      <c r="H67" s="486">
        <v>0</v>
      </c>
      <c r="I67" s="476">
        <f t="shared" si="72"/>
        <v>0</v>
      </c>
      <c r="J67" s="475">
        <f t="shared" si="73"/>
        <v>1974</v>
      </c>
      <c r="K67" s="477">
        <f t="shared" si="74"/>
        <v>100</v>
      </c>
      <c r="L67" s="477">
        <v>0</v>
      </c>
      <c r="M67" s="479">
        <f t="shared" si="75"/>
        <v>0</v>
      </c>
      <c r="N67" s="487">
        <v>1635</v>
      </c>
      <c r="O67" s="476">
        <f t="shared" si="76"/>
        <v>82.82674772036475</v>
      </c>
      <c r="P67" s="481">
        <v>13</v>
      </c>
      <c r="Q67" s="482">
        <f t="shared" si="77"/>
        <v>0.6585612968591692</v>
      </c>
      <c r="R67" s="451">
        <v>47</v>
      </c>
      <c r="S67" s="476">
        <f t="shared" si="78"/>
        <v>2.3809523809523809</v>
      </c>
      <c r="T67" s="475">
        <v>211</v>
      </c>
      <c r="U67" s="483">
        <f t="shared" si="79"/>
        <v>10.688956433637285</v>
      </c>
      <c r="V67" s="451">
        <v>58</v>
      </c>
      <c r="W67" s="483">
        <f t="shared" si="80"/>
        <v>2.9381965552178317</v>
      </c>
      <c r="X67" s="451">
        <v>5</v>
      </c>
      <c r="Y67" s="479">
        <f t="shared" si="81"/>
        <v>0.25329280648429586</v>
      </c>
      <c r="Z67" s="536">
        <v>5</v>
      </c>
      <c r="AA67" s="510">
        <f t="shared" si="82"/>
        <v>0.25329280648429586</v>
      </c>
    </row>
    <row r="68" spans="1:27" ht="16.5" thickBot="1" x14ac:dyDescent="0.3">
      <c r="A68" s="1370"/>
      <c r="B68" s="1369"/>
      <c r="C68" s="653" t="s">
        <v>88</v>
      </c>
      <c r="D68" s="508" t="s">
        <v>87</v>
      </c>
      <c r="E68" s="451">
        <v>1142</v>
      </c>
      <c r="F68" s="549">
        <v>1043</v>
      </c>
      <c r="G68" s="474">
        <f t="shared" si="71"/>
        <v>91.330998248686512</v>
      </c>
      <c r="H68" s="486">
        <v>0</v>
      </c>
      <c r="I68" s="476">
        <f t="shared" si="72"/>
        <v>0</v>
      </c>
      <c r="J68" s="475">
        <f t="shared" si="73"/>
        <v>1043</v>
      </c>
      <c r="K68" s="477">
        <f t="shared" si="74"/>
        <v>100</v>
      </c>
      <c r="L68" s="477">
        <v>0</v>
      </c>
      <c r="M68" s="479">
        <f t="shared" si="75"/>
        <v>0</v>
      </c>
      <c r="N68" s="487">
        <v>723</v>
      </c>
      <c r="O68" s="476">
        <f t="shared" si="76"/>
        <v>69.319271332694157</v>
      </c>
      <c r="P68" s="481">
        <v>22</v>
      </c>
      <c r="Q68" s="482">
        <f t="shared" si="77"/>
        <v>2.109300095877277</v>
      </c>
      <c r="R68" s="451">
        <v>27</v>
      </c>
      <c r="S68" s="476">
        <f t="shared" si="78"/>
        <v>2.588686481303931</v>
      </c>
      <c r="T68" s="475">
        <v>197</v>
      </c>
      <c r="U68" s="483">
        <f t="shared" si="79"/>
        <v>18.887823585810164</v>
      </c>
      <c r="V68" s="451">
        <v>61</v>
      </c>
      <c r="W68" s="483">
        <f t="shared" si="80"/>
        <v>5.8485139022051778</v>
      </c>
      <c r="X68" s="451">
        <v>11</v>
      </c>
      <c r="Y68" s="479">
        <f t="shared" si="81"/>
        <v>1.0546500479386385</v>
      </c>
      <c r="Z68" s="536">
        <v>2</v>
      </c>
      <c r="AA68" s="510">
        <f t="shared" si="82"/>
        <v>0.19175455417066153</v>
      </c>
    </row>
    <row r="69" spans="1:27" ht="16.5" thickBot="1" x14ac:dyDescent="0.3">
      <c r="A69" s="1370"/>
      <c r="B69" s="1369"/>
      <c r="C69" s="645" t="s">
        <v>89</v>
      </c>
      <c r="D69" s="508" t="s">
        <v>90</v>
      </c>
      <c r="E69" s="451">
        <v>1647</v>
      </c>
      <c r="F69" s="551">
        <v>1418</v>
      </c>
      <c r="G69" s="474">
        <f t="shared" si="71"/>
        <v>86.095931997571341</v>
      </c>
      <c r="H69" s="473">
        <v>1</v>
      </c>
      <c r="I69" s="476">
        <f t="shared" si="72"/>
        <v>7.0521861777150918E-2</v>
      </c>
      <c r="J69" s="475">
        <f t="shared" si="73"/>
        <v>1417</v>
      </c>
      <c r="K69" s="477">
        <f t="shared" si="74"/>
        <v>99.929478138222848</v>
      </c>
      <c r="L69" s="477">
        <v>0</v>
      </c>
      <c r="M69" s="479">
        <f t="shared" si="75"/>
        <v>0</v>
      </c>
      <c r="N69" s="487">
        <v>1120</v>
      </c>
      <c r="O69" s="476">
        <f t="shared" si="76"/>
        <v>79.040225829216666</v>
      </c>
      <c r="P69" s="516">
        <v>17</v>
      </c>
      <c r="Q69" s="482">
        <f t="shared" si="77"/>
        <v>1.1997177134791814</v>
      </c>
      <c r="R69" s="473">
        <v>23</v>
      </c>
      <c r="S69" s="476">
        <f t="shared" si="78"/>
        <v>1.6231474947071278</v>
      </c>
      <c r="T69" s="475">
        <v>189</v>
      </c>
      <c r="U69" s="483">
        <f t="shared" si="79"/>
        <v>13.338038108680312</v>
      </c>
      <c r="V69" s="473">
        <v>52</v>
      </c>
      <c r="W69" s="483">
        <f t="shared" si="80"/>
        <v>3.669724770642202</v>
      </c>
      <c r="X69" s="473">
        <v>3</v>
      </c>
      <c r="Y69" s="479">
        <f t="shared" si="81"/>
        <v>0.21171489061397319</v>
      </c>
      <c r="Z69" s="537">
        <v>13</v>
      </c>
      <c r="AA69" s="510">
        <f t="shared" si="82"/>
        <v>0.91743119266055051</v>
      </c>
    </row>
    <row r="70" spans="1:27" ht="16.5" thickBot="1" x14ac:dyDescent="0.3">
      <c r="A70" s="1370"/>
      <c r="B70" s="1369"/>
      <c r="C70" s="645" t="s">
        <v>91</v>
      </c>
      <c r="D70" s="508" t="s">
        <v>92</v>
      </c>
      <c r="E70" s="451">
        <v>1227</v>
      </c>
      <c r="F70" s="549">
        <v>1128</v>
      </c>
      <c r="G70" s="474">
        <f t="shared" si="71"/>
        <v>91.931540342298291</v>
      </c>
      <c r="H70" s="486">
        <v>0</v>
      </c>
      <c r="I70" s="476">
        <f t="shared" si="72"/>
        <v>0</v>
      </c>
      <c r="J70" s="475">
        <f t="shared" si="73"/>
        <v>1128</v>
      </c>
      <c r="K70" s="477">
        <f t="shared" si="74"/>
        <v>100</v>
      </c>
      <c r="L70" s="518">
        <v>0</v>
      </c>
      <c r="M70" s="479">
        <f t="shared" si="75"/>
        <v>0</v>
      </c>
      <c r="N70" s="518">
        <v>821</v>
      </c>
      <c r="O70" s="476">
        <f t="shared" si="76"/>
        <v>72.783687943262407</v>
      </c>
      <c r="P70" s="519">
        <v>21</v>
      </c>
      <c r="Q70" s="482">
        <f t="shared" si="77"/>
        <v>1.8617021276595744</v>
      </c>
      <c r="R70" s="451">
        <v>29</v>
      </c>
      <c r="S70" s="476">
        <f t="shared" si="78"/>
        <v>2.5709219858156027</v>
      </c>
      <c r="T70" s="475">
        <v>205</v>
      </c>
      <c r="U70" s="483">
        <f t="shared" si="79"/>
        <v>18.173758865248228</v>
      </c>
      <c r="V70" s="451">
        <v>47</v>
      </c>
      <c r="W70" s="483">
        <f t="shared" si="80"/>
        <v>4.1666666666666661</v>
      </c>
      <c r="X70" s="451">
        <v>4</v>
      </c>
      <c r="Y70" s="479">
        <f t="shared" si="81"/>
        <v>0.3546099290780142</v>
      </c>
      <c r="Z70" s="536">
        <v>1</v>
      </c>
      <c r="AA70" s="510">
        <f t="shared" si="82"/>
        <v>8.8652482269503549E-2</v>
      </c>
    </row>
    <row r="71" spans="1:27" ht="16.5" thickBot="1" x14ac:dyDescent="0.3">
      <c r="A71" s="1370"/>
      <c r="B71" s="1369"/>
      <c r="C71" s="653" t="s">
        <v>93</v>
      </c>
      <c r="D71" s="508" t="s">
        <v>94</v>
      </c>
      <c r="E71" s="451">
        <v>1362</v>
      </c>
      <c r="F71" s="549">
        <v>1263</v>
      </c>
      <c r="G71" s="474">
        <f t="shared" si="71"/>
        <v>92.731277533039645</v>
      </c>
      <c r="H71" s="486">
        <v>4</v>
      </c>
      <c r="I71" s="476">
        <f t="shared" si="72"/>
        <v>0.31670625494853522</v>
      </c>
      <c r="J71" s="475">
        <f t="shared" si="73"/>
        <v>1259</v>
      </c>
      <c r="K71" s="477">
        <f t="shared" si="74"/>
        <v>99.683293745051458</v>
      </c>
      <c r="L71" s="518">
        <v>0</v>
      </c>
      <c r="M71" s="479">
        <f t="shared" si="75"/>
        <v>0</v>
      </c>
      <c r="N71" s="518">
        <v>894</v>
      </c>
      <c r="O71" s="476">
        <f t="shared" si="76"/>
        <v>71.0087370929309</v>
      </c>
      <c r="P71" s="519">
        <v>16</v>
      </c>
      <c r="Q71" s="482">
        <f t="shared" si="77"/>
        <v>1.2708498808578237</v>
      </c>
      <c r="R71" s="451">
        <v>33</v>
      </c>
      <c r="S71" s="476">
        <f t="shared" si="78"/>
        <v>2.6211278792692614</v>
      </c>
      <c r="T71" s="475">
        <v>233</v>
      </c>
      <c r="U71" s="483">
        <f t="shared" si="79"/>
        <v>18.506751389992058</v>
      </c>
      <c r="V71" s="451">
        <v>51</v>
      </c>
      <c r="W71" s="483">
        <f t="shared" si="80"/>
        <v>4.0508339952343135</v>
      </c>
      <c r="X71" s="451">
        <v>15</v>
      </c>
      <c r="Y71" s="479">
        <f t="shared" si="81"/>
        <v>1.1914217633042097</v>
      </c>
      <c r="Z71" s="558">
        <v>17</v>
      </c>
      <c r="AA71" s="510">
        <f t="shared" si="82"/>
        <v>1.3502779984114377</v>
      </c>
    </row>
    <row r="72" spans="1:27" ht="16.5" thickBot="1" x14ac:dyDescent="0.3">
      <c r="A72" s="1371"/>
      <c r="B72" s="1369"/>
      <c r="C72" s="654" t="s">
        <v>95</v>
      </c>
      <c r="D72" s="520" t="s">
        <v>94</v>
      </c>
      <c r="E72" s="502">
        <v>1172</v>
      </c>
      <c r="F72" s="554">
        <v>1153</v>
      </c>
      <c r="G72" s="494">
        <f t="shared" si="71"/>
        <v>98.37883959044369</v>
      </c>
      <c r="H72" s="492">
        <v>0</v>
      </c>
      <c r="I72" s="495">
        <f t="shared" si="72"/>
        <v>0</v>
      </c>
      <c r="J72" s="496">
        <f t="shared" si="73"/>
        <v>1153</v>
      </c>
      <c r="K72" s="497">
        <f t="shared" si="74"/>
        <v>100</v>
      </c>
      <c r="L72" s="559">
        <v>0</v>
      </c>
      <c r="M72" s="499">
        <f t="shared" si="75"/>
        <v>0</v>
      </c>
      <c r="N72" s="559">
        <v>933</v>
      </c>
      <c r="O72" s="495">
        <f t="shared" si="76"/>
        <v>80.91934084995664</v>
      </c>
      <c r="P72" s="500">
        <v>3</v>
      </c>
      <c r="Q72" s="501">
        <f t="shared" si="77"/>
        <v>0.26019080659150046</v>
      </c>
      <c r="R72" s="502">
        <v>25</v>
      </c>
      <c r="S72" s="495">
        <f t="shared" si="78"/>
        <v>2.1682567215958368</v>
      </c>
      <c r="T72" s="496">
        <v>108</v>
      </c>
      <c r="U72" s="503">
        <f t="shared" si="79"/>
        <v>9.3668690372940144</v>
      </c>
      <c r="V72" s="502">
        <v>67</v>
      </c>
      <c r="W72" s="503">
        <f t="shared" si="80"/>
        <v>5.8109280138768433</v>
      </c>
      <c r="X72" s="502">
        <v>12</v>
      </c>
      <c r="Y72" s="499">
        <f t="shared" si="81"/>
        <v>1.0407632263660018</v>
      </c>
      <c r="Z72" s="556">
        <v>5</v>
      </c>
      <c r="AA72" s="525">
        <f t="shared" si="82"/>
        <v>0.43365134431916735</v>
      </c>
    </row>
    <row r="73" spans="1:27" ht="16.5" thickBot="1" x14ac:dyDescent="0.3">
      <c r="A73" s="682" t="s">
        <v>17</v>
      </c>
      <c r="B73" s="1369" t="s">
        <v>24</v>
      </c>
      <c r="C73" s="655" t="s">
        <v>96</v>
      </c>
      <c r="D73" s="560" t="s">
        <v>97</v>
      </c>
      <c r="E73" s="561">
        <v>2732</v>
      </c>
      <c r="F73" s="562">
        <v>2727</v>
      </c>
      <c r="G73" s="563">
        <f>+F73/E73*100</f>
        <v>99.816983894582719</v>
      </c>
      <c r="H73" s="561">
        <v>14</v>
      </c>
      <c r="I73" s="564">
        <f>+H73/F73*100</f>
        <v>0.51338467180051339</v>
      </c>
      <c r="J73" s="561">
        <f>+F73-H73</f>
        <v>2713</v>
      </c>
      <c r="K73" s="565">
        <f>+J73/F73*100</f>
        <v>99.486615328199491</v>
      </c>
      <c r="L73" s="566">
        <v>0</v>
      </c>
      <c r="M73" s="567">
        <f>+L73/J73*100</f>
        <v>0</v>
      </c>
      <c r="N73" s="561">
        <v>1712</v>
      </c>
      <c r="O73" s="564">
        <f>+N73/J73*100</f>
        <v>63.103575377810536</v>
      </c>
      <c r="P73" s="568">
        <v>4</v>
      </c>
      <c r="Q73" s="569">
        <f>+P73/J73*100</f>
        <v>0.14743826022852929</v>
      </c>
      <c r="R73" s="561">
        <v>53</v>
      </c>
      <c r="S73" s="564">
        <f>+R73/J73*100</f>
        <v>1.9535569480280135</v>
      </c>
      <c r="T73" s="570">
        <v>944</v>
      </c>
      <c r="U73" s="571">
        <f>+T73/J73*100</f>
        <v>34.795429413932915</v>
      </c>
      <c r="V73" s="561">
        <v>0</v>
      </c>
      <c r="W73" s="571">
        <f>+V73/J73*100</f>
        <v>0</v>
      </c>
      <c r="X73" s="566">
        <v>0</v>
      </c>
      <c r="Y73" s="567">
        <f>+X73/J73*100</f>
        <v>0</v>
      </c>
      <c r="Z73" s="656">
        <v>0</v>
      </c>
      <c r="AA73" s="572">
        <f>+Z73/J73*100</f>
        <v>0</v>
      </c>
    </row>
    <row r="74" spans="1:27" ht="16.5" thickBot="1" x14ac:dyDescent="0.3">
      <c r="A74" s="1370" t="s">
        <v>17</v>
      </c>
      <c r="B74" s="1369"/>
      <c r="C74" s="645" t="s">
        <v>98</v>
      </c>
      <c r="D74" s="508" t="s">
        <v>99</v>
      </c>
      <c r="E74" s="573">
        <v>2979</v>
      </c>
      <c r="F74" s="473">
        <v>2965</v>
      </c>
      <c r="G74" s="474">
        <f t="shared" ref="G74:G76" si="83">+F74/E74*100</f>
        <v>99.530043638804969</v>
      </c>
      <c r="H74" s="475">
        <v>13</v>
      </c>
      <c r="I74" s="476">
        <f t="shared" ref="I74:I76" si="84">+H74/F74*100</f>
        <v>0.43844856661045528</v>
      </c>
      <c r="J74" s="512">
        <f t="shared" ref="J74:J76" si="85">+F74-H74</f>
        <v>2952</v>
      </c>
      <c r="K74" s="477">
        <f t="shared" ref="K74:K76" si="86">+J74/F74*100</f>
        <v>99.561551433389553</v>
      </c>
      <c r="L74" s="484">
        <v>0</v>
      </c>
      <c r="M74" s="479">
        <f t="shared" ref="M74:M76" si="87">+L74/J74*100</f>
        <v>0</v>
      </c>
      <c r="N74" s="475">
        <v>1731</v>
      </c>
      <c r="O74" s="476">
        <f t="shared" ref="O74:O76" si="88">+N74/J74*100</f>
        <v>58.638211382113823</v>
      </c>
      <c r="P74" s="481">
        <v>4</v>
      </c>
      <c r="Q74" s="482">
        <f t="shared" ref="Q74:Q76" si="89">+P74/J74*100</f>
        <v>0.13550135501355012</v>
      </c>
      <c r="R74" s="475">
        <v>43</v>
      </c>
      <c r="S74" s="476">
        <f t="shared" ref="S74:S76" si="90">+R74/J74*100</f>
        <v>1.4566395663956639</v>
      </c>
      <c r="T74" s="475">
        <v>689</v>
      </c>
      <c r="U74" s="483">
        <f t="shared" ref="U74:U76" si="91">+T74/J74*100</f>
        <v>23.340108401084013</v>
      </c>
      <c r="V74" s="475">
        <v>480</v>
      </c>
      <c r="W74" s="483">
        <f t="shared" ref="W74:W76" si="92">+V74/J74*100</f>
        <v>16.260162601626014</v>
      </c>
      <c r="X74" s="484">
        <v>5</v>
      </c>
      <c r="Y74" s="479">
        <f t="shared" ref="Y74:Y76" si="93">+X74/J74*100</f>
        <v>0.16937669376693767</v>
      </c>
      <c r="Z74" s="509">
        <v>0</v>
      </c>
      <c r="AA74" s="510">
        <f t="shared" ref="AA74:AA76" si="94">+Z74/J74*100</f>
        <v>0</v>
      </c>
    </row>
    <row r="75" spans="1:27" ht="16.5" thickBot="1" x14ac:dyDescent="0.3">
      <c r="A75" s="1370"/>
      <c r="B75" s="1369"/>
      <c r="C75" s="645" t="s">
        <v>100</v>
      </c>
      <c r="D75" s="508" t="s">
        <v>101</v>
      </c>
      <c r="E75" s="657">
        <v>2441</v>
      </c>
      <c r="F75" s="514">
        <v>2439</v>
      </c>
      <c r="G75" s="474">
        <f t="shared" si="83"/>
        <v>99.918066366243337</v>
      </c>
      <c r="H75" s="512">
        <v>7</v>
      </c>
      <c r="I75" s="476">
        <f t="shared" si="84"/>
        <v>0.28700287002870029</v>
      </c>
      <c r="J75" s="512">
        <f t="shared" si="85"/>
        <v>2432</v>
      </c>
      <c r="K75" s="477">
        <f t="shared" si="86"/>
        <v>99.712997129971299</v>
      </c>
      <c r="L75" s="514">
        <v>1</v>
      </c>
      <c r="M75" s="479">
        <f t="shared" si="87"/>
        <v>4.1118421052631575E-2</v>
      </c>
      <c r="N75" s="512">
        <v>1695</v>
      </c>
      <c r="O75" s="476">
        <f t="shared" si="88"/>
        <v>69.695723684210535</v>
      </c>
      <c r="P75" s="513">
        <v>8</v>
      </c>
      <c r="Q75" s="482">
        <f t="shared" si="89"/>
        <v>0.3289473684210526</v>
      </c>
      <c r="R75" s="512">
        <v>37</v>
      </c>
      <c r="S75" s="476">
        <f t="shared" si="90"/>
        <v>1.5213815789473684</v>
      </c>
      <c r="T75" s="512">
        <v>677</v>
      </c>
      <c r="U75" s="483">
        <f t="shared" si="91"/>
        <v>27.837171052631575</v>
      </c>
      <c r="V75" s="512">
        <v>13</v>
      </c>
      <c r="W75" s="483">
        <f t="shared" si="92"/>
        <v>0.53453947368421051</v>
      </c>
      <c r="X75" s="514">
        <v>0</v>
      </c>
      <c r="Y75" s="479">
        <f t="shared" si="93"/>
        <v>0</v>
      </c>
      <c r="Z75" s="620">
        <v>1</v>
      </c>
      <c r="AA75" s="510">
        <f t="shared" si="94"/>
        <v>4.1118421052631575E-2</v>
      </c>
    </row>
    <row r="76" spans="1:27" ht="16.5" thickBot="1" x14ac:dyDescent="0.3">
      <c r="A76" s="1370"/>
      <c r="B76" s="1369"/>
      <c r="C76" s="658" t="s">
        <v>102</v>
      </c>
      <c r="D76" s="574" t="s">
        <v>101</v>
      </c>
      <c r="E76" s="575">
        <v>2013</v>
      </c>
      <c r="F76" s="576">
        <v>2011</v>
      </c>
      <c r="G76" s="577">
        <f t="shared" si="83"/>
        <v>99.900645802285155</v>
      </c>
      <c r="H76" s="578">
        <v>6</v>
      </c>
      <c r="I76" s="579">
        <f t="shared" si="84"/>
        <v>0.29835902536051717</v>
      </c>
      <c r="J76" s="580">
        <f t="shared" si="85"/>
        <v>2005</v>
      </c>
      <c r="K76" s="581">
        <f t="shared" si="86"/>
        <v>99.701640974639488</v>
      </c>
      <c r="L76" s="582">
        <v>2</v>
      </c>
      <c r="M76" s="583">
        <f t="shared" si="87"/>
        <v>9.9750623441396499E-2</v>
      </c>
      <c r="N76" s="582">
        <v>1649</v>
      </c>
      <c r="O76" s="579">
        <f t="shared" si="88"/>
        <v>82.244389027431424</v>
      </c>
      <c r="P76" s="584">
        <v>6</v>
      </c>
      <c r="Q76" s="585">
        <f t="shared" si="89"/>
        <v>0.29925187032418954</v>
      </c>
      <c r="R76" s="586">
        <v>27</v>
      </c>
      <c r="S76" s="579">
        <f t="shared" si="90"/>
        <v>1.3466334164588529</v>
      </c>
      <c r="T76" s="586">
        <v>321</v>
      </c>
      <c r="U76" s="587">
        <f t="shared" si="91"/>
        <v>16.009975062344139</v>
      </c>
      <c r="V76" s="586">
        <v>0</v>
      </c>
      <c r="W76" s="587">
        <f t="shared" si="92"/>
        <v>0</v>
      </c>
      <c r="X76" s="586">
        <v>0</v>
      </c>
      <c r="Y76" s="583">
        <f t="shared" si="93"/>
        <v>0</v>
      </c>
      <c r="Z76" s="588">
        <v>0</v>
      </c>
      <c r="AA76" s="589">
        <f t="shared" si="94"/>
        <v>0</v>
      </c>
    </row>
    <row r="77" spans="1:27" ht="16.5" thickBot="1" x14ac:dyDescent="0.3">
      <c r="A77" s="1370"/>
      <c r="B77" s="1369" t="s">
        <v>103</v>
      </c>
      <c r="C77" s="644" t="s">
        <v>104</v>
      </c>
      <c r="D77" s="505" t="s">
        <v>105</v>
      </c>
      <c r="E77" s="527">
        <v>1437</v>
      </c>
      <c r="F77" s="528">
        <v>1431</v>
      </c>
      <c r="G77" s="459">
        <f>+F77/E77*100</f>
        <v>99.582463465553246</v>
      </c>
      <c r="H77" s="527">
        <v>21</v>
      </c>
      <c r="I77" s="461">
        <f>+H77/F77*100</f>
        <v>1.4675052410901468</v>
      </c>
      <c r="J77" s="527">
        <f>F77-H77</f>
        <v>1410</v>
      </c>
      <c r="K77" s="462">
        <f>+J77/F77*100</f>
        <v>98.532494758909849</v>
      </c>
      <c r="L77" s="529">
        <v>0</v>
      </c>
      <c r="M77" s="464">
        <f>+L77/J77*100</f>
        <v>0</v>
      </c>
      <c r="N77" s="527">
        <v>1067</v>
      </c>
      <c r="O77" s="461">
        <f>+N77/J77*100</f>
        <v>75.673758865248232</v>
      </c>
      <c r="P77" s="548">
        <v>10</v>
      </c>
      <c r="Q77" s="467">
        <f>+P77/J77*100</f>
        <v>0.70921985815602839</v>
      </c>
      <c r="R77" s="527">
        <v>58</v>
      </c>
      <c r="S77" s="461">
        <f>+R77/J77*100</f>
        <v>4.1134751773049638</v>
      </c>
      <c r="T77" s="460">
        <v>162</v>
      </c>
      <c r="U77" s="468">
        <f>+T77/J77*100</f>
        <v>11.48936170212766</v>
      </c>
      <c r="V77" s="527">
        <v>91</v>
      </c>
      <c r="W77" s="468">
        <f>+V77/J77*100</f>
        <v>6.4539007092198579</v>
      </c>
      <c r="X77" s="547">
        <v>15</v>
      </c>
      <c r="Y77" s="464">
        <f>+X77/J77*100</f>
        <v>1.0638297872340425</v>
      </c>
      <c r="Z77" s="648">
        <v>7</v>
      </c>
      <c r="AA77" s="507">
        <f>+Z77/J77*100</f>
        <v>0.49645390070921991</v>
      </c>
    </row>
    <row r="78" spans="1:27" ht="16.5" thickBot="1" x14ac:dyDescent="0.3">
      <c r="A78" s="1370"/>
      <c r="B78" s="1369"/>
      <c r="C78" s="645" t="s">
        <v>106</v>
      </c>
      <c r="D78" s="508" t="s">
        <v>105</v>
      </c>
      <c r="E78" s="451">
        <v>1521</v>
      </c>
      <c r="F78" s="549">
        <v>1476</v>
      </c>
      <c r="G78" s="474">
        <f t="shared" ref="G78:G82" si="95">+F78/E78*100</f>
        <v>97.041420118343197</v>
      </c>
      <c r="H78" s="486">
        <v>0</v>
      </c>
      <c r="I78" s="476">
        <f t="shared" ref="I78:I82" si="96">+H78/F78*100</f>
        <v>0</v>
      </c>
      <c r="J78" s="512">
        <f t="shared" ref="J78:J82" si="97">F78-H78</f>
        <v>1476</v>
      </c>
      <c r="K78" s="477">
        <f t="shared" ref="K78:K82" si="98">+J78/F78*100</f>
        <v>100</v>
      </c>
      <c r="L78" s="487">
        <v>1</v>
      </c>
      <c r="M78" s="479">
        <f t="shared" ref="M78:M82" si="99">+L78/J78*100</f>
        <v>6.7750677506775062E-2</v>
      </c>
      <c r="N78" s="550">
        <v>1145</v>
      </c>
      <c r="O78" s="476">
        <f t="shared" ref="O78:O82" si="100">+N78/J78*100</f>
        <v>77.574525745257446</v>
      </c>
      <c r="P78" s="481">
        <v>13</v>
      </c>
      <c r="Q78" s="482">
        <f t="shared" ref="Q78:Q82" si="101">+P78/J78*100</f>
        <v>0.88075880758807579</v>
      </c>
      <c r="R78" s="451">
        <v>57</v>
      </c>
      <c r="S78" s="476">
        <f t="shared" ref="S78:S82" si="102">+R78/J78*100</f>
        <v>3.8617886178861789</v>
      </c>
      <c r="T78" s="475">
        <v>150</v>
      </c>
      <c r="U78" s="483">
        <f t="shared" ref="U78:U82" si="103">+T78/J78*100</f>
        <v>10.16260162601626</v>
      </c>
      <c r="V78" s="451">
        <v>87</v>
      </c>
      <c r="W78" s="483">
        <f t="shared" ref="W78:W82" si="104">+V78/J78*100</f>
        <v>5.8943089430894311</v>
      </c>
      <c r="X78" s="451">
        <v>13</v>
      </c>
      <c r="Y78" s="479">
        <f t="shared" ref="Y78:Y82" si="105">+X78/J78*100</f>
        <v>0.88075880758807579</v>
      </c>
      <c r="Z78" s="536">
        <v>10</v>
      </c>
      <c r="AA78" s="510">
        <f t="shared" ref="AA78:AA82" si="106">+Z78/J78*100</f>
        <v>0.6775067750677507</v>
      </c>
    </row>
    <row r="79" spans="1:27" ht="16.5" thickBot="1" x14ac:dyDescent="0.3">
      <c r="A79" s="1370"/>
      <c r="B79" s="1369"/>
      <c r="C79" s="645" t="s">
        <v>107</v>
      </c>
      <c r="D79" s="508" t="s">
        <v>108</v>
      </c>
      <c r="E79" s="451">
        <v>1393</v>
      </c>
      <c r="F79" s="551">
        <v>1354</v>
      </c>
      <c r="G79" s="474">
        <f t="shared" si="95"/>
        <v>97.200287150035891</v>
      </c>
      <c r="H79" s="473">
        <v>38</v>
      </c>
      <c r="I79" s="476">
        <f t="shared" si="96"/>
        <v>2.8064992614475628</v>
      </c>
      <c r="J79" s="512">
        <f t="shared" si="97"/>
        <v>1316</v>
      </c>
      <c r="K79" s="477">
        <f t="shared" si="98"/>
        <v>97.193500738552444</v>
      </c>
      <c r="L79" s="487">
        <v>0</v>
      </c>
      <c r="M79" s="479">
        <f t="shared" si="99"/>
        <v>0</v>
      </c>
      <c r="N79" s="550">
        <v>967</v>
      </c>
      <c r="O79" s="476">
        <f t="shared" si="100"/>
        <v>73.480243161094222</v>
      </c>
      <c r="P79" s="552">
        <v>12</v>
      </c>
      <c r="Q79" s="482">
        <f t="shared" si="101"/>
        <v>0.91185410334346495</v>
      </c>
      <c r="R79" s="473">
        <v>56</v>
      </c>
      <c r="S79" s="476">
        <f t="shared" si="102"/>
        <v>4.2553191489361701</v>
      </c>
      <c r="T79" s="475">
        <v>180</v>
      </c>
      <c r="U79" s="483">
        <f t="shared" si="103"/>
        <v>13.677811550151976</v>
      </c>
      <c r="V79" s="473">
        <v>84</v>
      </c>
      <c r="W79" s="483">
        <f t="shared" si="104"/>
        <v>6.3829787234042552</v>
      </c>
      <c r="X79" s="473">
        <v>17</v>
      </c>
      <c r="Y79" s="479">
        <f t="shared" si="105"/>
        <v>1.2917933130699089</v>
      </c>
      <c r="Z79" s="537">
        <v>0</v>
      </c>
      <c r="AA79" s="510">
        <f t="shared" si="106"/>
        <v>0</v>
      </c>
    </row>
    <row r="80" spans="1:27" ht="16.5" thickBot="1" x14ac:dyDescent="0.3">
      <c r="A80" s="1370"/>
      <c r="B80" s="1369"/>
      <c r="C80" s="645" t="s">
        <v>109</v>
      </c>
      <c r="D80" s="508" t="s">
        <v>108</v>
      </c>
      <c r="E80" s="451">
        <v>1403</v>
      </c>
      <c r="F80" s="549">
        <v>1401</v>
      </c>
      <c r="G80" s="474">
        <f t="shared" si="95"/>
        <v>99.857448325017813</v>
      </c>
      <c r="H80" s="486">
        <v>0</v>
      </c>
      <c r="I80" s="476">
        <f t="shared" si="96"/>
        <v>0</v>
      </c>
      <c r="J80" s="512">
        <f t="shared" si="97"/>
        <v>1401</v>
      </c>
      <c r="K80" s="477">
        <f t="shared" si="98"/>
        <v>100</v>
      </c>
      <c r="L80" s="517">
        <v>2</v>
      </c>
      <c r="M80" s="479">
        <f t="shared" si="99"/>
        <v>0.14275517487508924</v>
      </c>
      <c r="N80" s="553">
        <v>1045</v>
      </c>
      <c r="O80" s="476">
        <f t="shared" si="100"/>
        <v>74.589578872234114</v>
      </c>
      <c r="P80" s="519">
        <v>16</v>
      </c>
      <c r="Q80" s="482">
        <f t="shared" si="101"/>
        <v>1.1420413990007139</v>
      </c>
      <c r="R80" s="451">
        <v>69</v>
      </c>
      <c r="S80" s="476">
        <f t="shared" si="102"/>
        <v>4.925053533190578</v>
      </c>
      <c r="T80" s="475">
        <v>149</v>
      </c>
      <c r="U80" s="483">
        <f t="shared" si="103"/>
        <v>10.635260528194147</v>
      </c>
      <c r="V80" s="451">
        <v>90</v>
      </c>
      <c r="W80" s="483">
        <f t="shared" si="104"/>
        <v>6.4239828693790146</v>
      </c>
      <c r="X80" s="451">
        <v>10</v>
      </c>
      <c r="Y80" s="479">
        <f t="shared" si="105"/>
        <v>0.7137758743754461</v>
      </c>
      <c r="Z80" s="536">
        <v>20</v>
      </c>
      <c r="AA80" s="510">
        <f t="shared" si="106"/>
        <v>1.4275517487508922</v>
      </c>
    </row>
    <row r="81" spans="1:27" ht="16.5" thickBot="1" x14ac:dyDescent="0.3">
      <c r="A81" s="1370"/>
      <c r="B81" s="1369"/>
      <c r="C81" s="645" t="s">
        <v>110</v>
      </c>
      <c r="D81" s="508" t="s">
        <v>111</v>
      </c>
      <c r="E81" s="451">
        <v>1450</v>
      </c>
      <c r="F81" s="549">
        <v>1447</v>
      </c>
      <c r="G81" s="474">
        <f t="shared" si="95"/>
        <v>99.793103448275872</v>
      </c>
      <c r="H81" s="486">
        <v>0</v>
      </c>
      <c r="I81" s="476">
        <f t="shared" si="96"/>
        <v>0</v>
      </c>
      <c r="J81" s="512">
        <f t="shared" si="97"/>
        <v>1447</v>
      </c>
      <c r="K81" s="477">
        <f t="shared" si="98"/>
        <v>100</v>
      </c>
      <c r="L81" s="517">
        <v>0</v>
      </c>
      <c r="M81" s="479">
        <f t="shared" si="99"/>
        <v>0</v>
      </c>
      <c r="N81" s="553">
        <v>1146</v>
      </c>
      <c r="O81" s="476">
        <f t="shared" si="100"/>
        <v>79.198341395991719</v>
      </c>
      <c r="P81" s="519">
        <v>14</v>
      </c>
      <c r="Q81" s="482">
        <f t="shared" si="101"/>
        <v>0.96751900483759512</v>
      </c>
      <c r="R81" s="451">
        <v>51</v>
      </c>
      <c r="S81" s="476">
        <f t="shared" si="102"/>
        <v>3.5245335176226673</v>
      </c>
      <c r="T81" s="475">
        <v>150</v>
      </c>
      <c r="U81" s="483">
        <f t="shared" si="103"/>
        <v>10.366275051831375</v>
      </c>
      <c r="V81" s="451">
        <v>68</v>
      </c>
      <c r="W81" s="483">
        <f t="shared" si="104"/>
        <v>4.69937802349689</v>
      </c>
      <c r="X81" s="451">
        <v>18</v>
      </c>
      <c r="Y81" s="479">
        <f t="shared" si="105"/>
        <v>1.243953006219765</v>
      </c>
      <c r="Z81" s="558">
        <v>0</v>
      </c>
      <c r="AA81" s="510">
        <f t="shared" si="106"/>
        <v>0</v>
      </c>
    </row>
    <row r="82" spans="1:27" ht="16.5" thickBot="1" x14ac:dyDescent="0.3">
      <c r="A82" s="1370"/>
      <c r="B82" s="1369"/>
      <c r="C82" s="658" t="s">
        <v>36</v>
      </c>
      <c r="D82" s="574" t="s">
        <v>111</v>
      </c>
      <c r="E82" s="586">
        <v>1462</v>
      </c>
      <c r="F82" s="586">
        <v>1460</v>
      </c>
      <c r="G82" s="577">
        <f t="shared" si="95"/>
        <v>99.863201094391243</v>
      </c>
      <c r="H82" s="586">
        <v>1</v>
      </c>
      <c r="I82" s="579">
        <f t="shared" si="96"/>
        <v>6.8493150684931503E-2</v>
      </c>
      <c r="J82" s="580">
        <f t="shared" si="97"/>
        <v>1459</v>
      </c>
      <c r="K82" s="581">
        <f t="shared" si="98"/>
        <v>99.93150684931507</v>
      </c>
      <c r="L82" s="590">
        <v>0</v>
      </c>
      <c r="M82" s="583">
        <f t="shared" si="99"/>
        <v>0</v>
      </c>
      <c r="N82" s="586">
        <v>1183</v>
      </c>
      <c r="O82" s="579">
        <f t="shared" si="100"/>
        <v>81.08293351610692</v>
      </c>
      <c r="P82" s="591">
        <v>0</v>
      </c>
      <c r="Q82" s="585">
        <f t="shared" si="101"/>
        <v>0</v>
      </c>
      <c r="R82" s="586">
        <v>49</v>
      </c>
      <c r="S82" s="579">
        <f t="shared" si="102"/>
        <v>3.3584647018505822</v>
      </c>
      <c r="T82" s="592">
        <v>132</v>
      </c>
      <c r="U82" s="587">
        <f t="shared" si="103"/>
        <v>9.0472926662097333</v>
      </c>
      <c r="V82" s="586">
        <v>87</v>
      </c>
      <c r="W82" s="587">
        <f t="shared" si="104"/>
        <v>5.9629883481836874</v>
      </c>
      <c r="X82" s="593">
        <v>5</v>
      </c>
      <c r="Y82" s="583">
        <f t="shared" si="105"/>
        <v>0.3427004797806717</v>
      </c>
      <c r="Z82" s="594">
        <v>3</v>
      </c>
      <c r="AA82" s="589">
        <f t="shared" si="106"/>
        <v>0.205620287868403</v>
      </c>
    </row>
    <row r="83" spans="1:27" ht="16.5" thickBot="1" x14ac:dyDescent="0.3">
      <c r="A83" s="1370"/>
      <c r="B83" s="1369" t="s">
        <v>26</v>
      </c>
      <c r="C83" s="644" t="s">
        <v>112</v>
      </c>
      <c r="D83" s="505" t="s">
        <v>113</v>
      </c>
      <c r="E83" s="457">
        <v>1908</v>
      </c>
      <c r="F83" s="458">
        <v>1908</v>
      </c>
      <c r="G83" s="459">
        <f>+F83/E83*100</f>
        <v>100</v>
      </c>
      <c r="H83" s="460">
        <v>18</v>
      </c>
      <c r="I83" s="461">
        <f>+H83/F83*100</f>
        <v>0.94339622641509435</v>
      </c>
      <c r="J83" s="460">
        <f>+F83-H83</f>
        <v>1890</v>
      </c>
      <c r="K83" s="462">
        <f>+J83/F83*100</f>
        <v>99.056603773584911</v>
      </c>
      <c r="L83" s="469">
        <v>1</v>
      </c>
      <c r="M83" s="464">
        <f>+L83/J83*100</f>
        <v>5.2910052910052914E-2</v>
      </c>
      <c r="N83" s="460">
        <v>1384</v>
      </c>
      <c r="O83" s="461">
        <f>+N83/J83*100</f>
        <v>73.227513227513228</v>
      </c>
      <c r="P83" s="466">
        <v>24</v>
      </c>
      <c r="Q83" s="467">
        <f>+P83/J83*100</f>
        <v>1.2698412698412698</v>
      </c>
      <c r="R83" s="460">
        <v>114</v>
      </c>
      <c r="S83" s="461">
        <f>+R83/J83*100</f>
        <v>6.0317460317460316</v>
      </c>
      <c r="T83" s="460">
        <v>169</v>
      </c>
      <c r="U83" s="468">
        <f>+T83/J83*100</f>
        <v>8.9417989417989432</v>
      </c>
      <c r="V83" s="460">
        <v>194</v>
      </c>
      <c r="W83" s="468">
        <f>+V83/J83*100</f>
        <v>10.264550264550266</v>
      </c>
      <c r="X83" s="469">
        <v>4</v>
      </c>
      <c r="Y83" s="464">
        <f>+X83/J83*100</f>
        <v>0.21164021164021166</v>
      </c>
      <c r="Z83" s="506">
        <v>0</v>
      </c>
      <c r="AA83" s="507">
        <f>+Z83/J83*100</f>
        <v>0</v>
      </c>
    </row>
    <row r="84" spans="1:27" ht="16.5" thickBot="1" x14ac:dyDescent="0.3">
      <c r="A84" s="1370"/>
      <c r="B84" s="1369"/>
      <c r="C84" s="645" t="s">
        <v>114</v>
      </c>
      <c r="D84" s="508" t="s">
        <v>115</v>
      </c>
      <c r="E84" s="486">
        <v>2076</v>
      </c>
      <c r="F84" s="473">
        <v>1951</v>
      </c>
      <c r="G84" s="474">
        <f t="shared" ref="G84:G88" si="107">+F84/E84*100</f>
        <v>93.97880539499036</v>
      </c>
      <c r="H84" s="475">
        <v>21</v>
      </c>
      <c r="I84" s="476">
        <f t="shared" ref="I84:I88" si="108">+H84/F84*100</f>
        <v>1.0763710917478215</v>
      </c>
      <c r="J84" s="475">
        <f t="shared" ref="J84:J88" si="109">+F84-H84</f>
        <v>1930</v>
      </c>
      <c r="K84" s="477">
        <f t="shared" ref="K84:K88" si="110">+J84/F84*100</f>
        <v>98.923628908252184</v>
      </c>
      <c r="L84" s="484">
        <v>1</v>
      </c>
      <c r="M84" s="479">
        <f t="shared" ref="M84:M88" si="111">+L84/J84*100</f>
        <v>5.181347150259067E-2</v>
      </c>
      <c r="N84" s="475">
        <v>1442</v>
      </c>
      <c r="O84" s="476">
        <f t="shared" ref="O84:O88" si="112">+N84/J84*100</f>
        <v>74.715025906735761</v>
      </c>
      <c r="P84" s="481">
        <v>10</v>
      </c>
      <c r="Q84" s="482">
        <f t="shared" ref="Q84:Q88" si="113">+P84/J84*100</f>
        <v>0.5181347150259068</v>
      </c>
      <c r="R84" s="475">
        <v>114</v>
      </c>
      <c r="S84" s="476">
        <f t="shared" ref="S84:S88" si="114">+R84/J84*100</f>
        <v>5.9067357512953365</v>
      </c>
      <c r="T84" s="475">
        <v>164</v>
      </c>
      <c r="U84" s="483">
        <f t="shared" ref="U84:U88" si="115">+T84/J84*100</f>
        <v>8.4974093264248705</v>
      </c>
      <c r="V84" s="475">
        <v>194</v>
      </c>
      <c r="W84" s="483">
        <f t="shared" ref="W84:W88" si="116">+V84/J84*100</f>
        <v>10.051813471502591</v>
      </c>
      <c r="X84" s="484">
        <v>5</v>
      </c>
      <c r="Y84" s="479">
        <f t="shared" ref="Y84:Y88" si="117">+X84/J84*100</f>
        <v>0.2590673575129534</v>
      </c>
      <c r="Z84" s="509">
        <v>0</v>
      </c>
      <c r="AA84" s="510">
        <f t="shared" ref="AA84:AA88" si="118">+Z84/J84*100</f>
        <v>0</v>
      </c>
    </row>
    <row r="85" spans="1:27" ht="16.5" thickBot="1" x14ac:dyDescent="0.3">
      <c r="A85" s="1370"/>
      <c r="B85" s="1369"/>
      <c r="C85" s="645" t="s">
        <v>116</v>
      </c>
      <c r="D85" s="508" t="s">
        <v>117</v>
      </c>
      <c r="E85" s="595">
        <v>1988</v>
      </c>
      <c r="F85" s="473">
        <v>1984</v>
      </c>
      <c r="G85" s="474">
        <f t="shared" si="107"/>
        <v>99.798792756539228</v>
      </c>
      <c r="H85" s="512">
        <v>20</v>
      </c>
      <c r="I85" s="476">
        <f t="shared" si="108"/>
        <v>1.0080645161290323</v>
      </c>
      <c r="J85" s="475">
        <f t="shared" si="109"/>
        <v>1964</v>
      </c>
      <c r="K85" s="477">
        <f t="shared" si="110"/>
        <v>98.991935483870961</v>
      </c>
      <c r="L85" s="514">
        <v>0</v>
      </c>
      <c r="M85" s="479">
        <f t="shared" si="111"/>
        <v>0</v>
      </c>
      <c r="N85" s="512">
        <v>1443</v>
      </c>
      <c r="O85" s="476">
        <f t="shared" si="112"/>
        <v>73.472505091649694</v>
      </c>
      <c r="P85" s="513">
        <v>30</v>
      </c>
      <c r="Q85" s="482">
        <f t="shared" si="113"/>
        <v>1.5274949083503055</v>
      </c>
      <c r="R85" s="512">
        <v>117</v>
      </c>
      <c r="S85" s="476">
        <f t="shared" si="114"/>
        <v>5.9572301425661918</v>
      </c>
      <c r="T85" s="512">
        <v>171</v>
      </c>
      <c r="U85" s="483">
        <f t="shared" si="115"/>
        <v>8.7067209775967402</v>
      </c>
      <c r="V85" s="512">
        <v>196</v>
      </c>
      <c r="W85" s="483">
        <f t="shared" si="116"/>
        <v>9.9796334012219958</v>
      </c>
      <c r="X85" s="514">
        <v>7</v>
      </c>
      <c r="Y85" s="479">
        <f t="shared" si="117"/>
        <v>0.35641547861507128</v>
      </c>
      <c r="Z85" s="620">
        <v>0</v>
      </c>
      <c r="AA85" s="510">
        <f t="shared" si="118"/>
        <v>0</v>
      </c>
    </row>
    <row r="86" spans="1:27" ht="16.5" thickBot="1" x14ac:dyDescent="0.3">
      <c r="A86" s="1370"/>
      <c r="B86" s="1369"/>
      <c r="C86" s="645" t="s">
        <v>118</v>
      </c>
      <c r="D86" s="508" t="s">
        <v>113</v>
      </c>
      <c r="E86" s="486">
        <v>1968</v>
      </c>
      <c r="F86" s="484">
        <v>1932</v>
      </c>
      <c r="G86" s="474">
        <f t="shared" si="107"/>
        <v>98.170731707317074</v>
      </c>
      <c r="H86" s="486">
        <v>25</v>
      </c>
      <c r="I86" s="476">
        <f t="shared" si="108"/>
        <v>1.2939958592132506</v>
      </c>
      <c r="J86" s="475">
        <f t="shared" si="109"/>
        <v>1907</v>
      </c>
      <c r="K86" s="477">
        <f t="shared" si="110"/>
        <v>98.706004140786746</v>
      </c>
      <c r="L86" s="477">
        <v>0</v>
      </c>
      <c r="M86" s="479">
        <f t="shared" si="111"/>
        <v>0</v>
      </c>
      <c r="N86" s="487">
        <v>1392</v>
      </c>
      <c r="O86" s="476">
        <f t="shared" si="112"/>
        <v>72.994231777661241</v>
      </c>
      <c r="P86" s="481">
        <v>26</v>
      </c>
      <c r="Q86" s="482">
        <f t="shared" si="113"/>
        <v>1.3633980073413738</v>
      </c>
      <c r="R86" s="451">
        <v>118</v>
      </c>
      <c r="S86" s="476">
        <f t="shared" si="114"/>
        <v>6.1877294179339275</v>
      </c>
      <c r="T86" s="451">
        <v>154</v>
      </c>
      <c r="U86" s="483">
        <f t="shared" si="115"/>
        <v>8.0755112742527526</v>
      </c>
      <c r="V86" s="451">
        <v>197</v>
      </c>
      <c r="W86" s="483">
        <f t="shared" si="116"/>
        <v>10.330361824855794</v>
      </c>
      <c r="X86" s="451">
        <v>2</v>
      </c>
      <c r="Y86" s="479">
        <f t="shared" si="117"/>
        <v>0.10487676979549029</v>
      </c>
      <c r="Z86" s="536">
        <v>18</v>
      </c>
      <c r="AA86" s="510">
        <f t="shared" si="118"/>
        <v>0.94389092815941267</v>
      </c>
    </row>
    <row r="87" spans="1:27" ht="16.5" thickBot="1" x14ac:dyDescent="0.3">
      <c r="A87" s="1370"/>
      <c r="B87" s="1369"/>
      <c r="C87" s="645" t="s">
        <v>26</v>
      </c>
      <c r="D87" s="508" t="s">
        <v>119</v>
      </c>
      <c r="E87" s="486">
        <v>2033</v>
      </c>
      <c r="F87" s="473">
        <v>1977</v>
      </c>
      <c r="G87" s="474">
        <f t="shared" si="107"/>
        <v>97.245450073782592</v>
      </c>
      <c r="H87" s="473">
        <v>15</v>
      </c>
      <c r="I87" s="476">
        <f t="shared" si="108"/>
        <v>0.75872534142640369</v>
      </c>
      <c r="J87" s="475">
        <f t="shared" si="109"/>
        <v>1962</v>
      </c>
      <c r="K87" s="477">
        <f t="shared" si="110"/>
        <v>99.241274658573602</v>
      </c>
      <c r="L87" s="477">
        <v>0</v>
      </c>
      <c r="M87" s="479">
        <f t="shared" si="111"/>
        <v>0</v>
      </c>
      <c r="N87" s="487">
        <v>1471</v>
      </c>
      <c r="O87" s="476">
        <f t="shared" si="112"/>
        <v>74.974515800203875</v>
      </c>
      <c r="P87" s="516">
        <v>7</v>
      </c>
      <c r="Q87" s="482">
        <f t="shared" si="113"/>
        <v>0.3567787971457696</v>
      </c>
      <c r="R87" s="473">
        <v>116</v>
      </c>
      <c r="S87" s="476">
        <f t="shared" si="114"/>
        <v>5.9123343527013255</v>
      </c>
      <c r="T87" s="473">
        <v>161</v>
      </c>
      <c r="U87" s="483">
        <f t="shared" si="115"/>
        <v>8.2059123343527016</v>
      </c>
      <c r="V87" s="473">
        <v>194</v>
      </c>
      <c r="W87" s="483">
        <f t="shared" si="116"/>
        <v>9.8878695208970449</v>
      </c>
      <c r="X87" s="473">
        <v>4</v>
      </c>
      <c r="Y87" s="479">
        <f t="shared" si="117"/>
        <v>0.20387359836901123</v>
      </c>
      <c r="Z87" s="537">
        <v>9</v>
      </c>
      <c r="AA87" s="510">
        <f t="shared" si="118"/>
        <v>0.45871559633027525</v>
      </c>
    </row>
    <row r="88" spans="1:27" ht="16.5" thickBot="1" x14ac:dyDescent="0.3">
      <c r="A88" s="1370"/>
      <c r="B88" s="1369"/>
      <c r="C88" s="658" t="s">
        <v>120</v>
      </c>
      <c r="D88" s="574" t="s">
        <v>121</v>
      </c>
      <c r="E88" s="586">
        <v>1960</v>
      </c>
      <c r="F88" s="596">
        <v>1960</v>
      </c>
      <c r="G88" s="577">
        <f t="shared" si="107"/>
        <v>100</v>
      </c>
      <c r="H88" s="592">
        <v>13</v>
      </c>
      <c r="I88" s="579">
        <f t="shared" si="108"/>
        <v>0.66326530612244894</v>
      </c>
      <c r="J88" s="592">
        <f t="shared" si="109"/>
        <v>1947</v>
      </c>
      <c r="K88" s="581">
        <f t="shared" si="110"/>
        <v>99.336734693877546</v>
      </c>
      <c r="L88" s="576">
        <v>0</v>
      </c>
      <c r="M88" s="583">
        <f t="shared" si="111"/>
        <v>0</v>
      </c>
      <c r="N88" s="592">
        <v>1438</v>
      </c>
      <c r="O88" s="579">
        <f t="shared" si="112"/>
        <v>73.857216230097592</v>
      </c>
      <c r="P88" s="584">
        <v>7</v>
      </c>
      <c r="Q88" s="585">
        <f t="shared" si="113"/>
        <v>0.35952747817154596</v>
      </c>
      <c r="R88" s="592">
        <v>106</v>
      </c>
      <c r="S88" s="579">
        <f t="shared" si="114"/>
        <v>5.4442732408834109</v>
      </c>
      <c r="T88" s="592">
        <v>198</v>
      </c>
      <c r="U88" s="587">
        <f t="shared" si="115"/>
        <v>10.16949152542373</v>
      </c>
      <c r="V88" s="592">
        <v>193</v>
      </c>
      <c r="W88" s="587">
        <f t="shared" si="116"/>
        <v>9.9126861838726246</v>
      </c>
      <c r="X88" s="576">
        <v>3</v>
      </c>
      <c r="Y88" s="583">
        <f t="shared" si="117"/>
        <v>0.15408320493066258</v>
      </c>
      <c r="Z88" s="597">
        <v>2</v>
      </c>
      <c r="AA88" s="589">
        <f t="shared" si="118"/>
        <v>0.1027221366204417</v>
      </c>
    </row>
    <row r="89" spans="1:27" ht="16.5" thickBot="1" x14ac:dyDescent="0.3">
      <c r="A89" s="1370"/>
      <c r="B89" s="1369" t="s">
        <v>27</v>
      </c>
      <c r="C89" s="644" t="s">
        <v>122</v>
      </c>
      <c r="D89" s="505" t="s">
        <v>123</v>
      </c>
      <c r="E89" s="457">
        <v>2094</v>
      </c>
      <c r="F89" s="458">
        <v>2093</v>
      </c>
      <c r="G89" s="459">
        <f>+F89/E89*100</f>
        <v>99.95224450811844</v>
      </c>
      <c r="H89" s="460">
        <v>9</v>
      </c>
      <c r="I89" s="461">
        <f>+H89/F89*100</f>
        <v>0.43000477783086477</v>
      </c>
      <c r="J89" s="460">
        <f>+F89-H89</f>
        <v>2084</v>
      </c>
      <c r="K89" s="462">
        <f>+J89/F89*100</f>
        <v>99.56999522216914</v>
      </c>
      <c r="L89" s="469">
        <v>0</v>
      </c>
      <c r="M89" s="464">
        <f>+L89/J89*100</f>
        <v>0</v>
      </c>
      <c r="N89" s="460">
        <v>1688</v>
      </c>
      <c r="O89" s="461">
        <f>+N89/J89*100</f>
        <v>80.99808061420346</v>
      </c>
      <c r="P89" s="466">
        <v>13</v>
      </c>
      <c r="Q89" s="467">
        <f>+P89/J89*100</f>
        <v>0.6238003838771593</v>
      </c>
      <c r="R89" s="460">
        <v>0</v>
      </c>
      <c r="S89" s="461">
        <f>+R89/J89*100</f>
        <v>0</v>
      </c>
      <c r="T89" s="460">
        <v>203</v>
      </c>
      <c r="U89" s="468">
        <f>+T89/J89*100</f>
        <v>9.7408829174664113</v>
      </c>
      <c r="V89" s="460">
        <v>152</v>
      </c>
      <c r="W89" s="468">
        <f>+V89/J89*100</f>
        <v>7.2936660268714011</v>
      </c>
      <c r="X89" s="469">
        <v>17</v>
      </c>
      <c r="Y89" s="464">
        <f>+X89/J89*100</f>
        <v>0.81573896353166975</v>
      </c>
      <c r="Z89" s="506">
        <v>11</v>
      </c>
      <c r="AA89" s="507">
        <f>+Z89/J89*100</f>
        <v>0.52783109404990403</v>
      </c>
    </row>
    <row r="90" spans="1:27" ht="16.5" thickBot="1" x14ac:dyDescent="0.3">
      <c r="A90" s="1370"/>
      <c r="B90" s="1369"/>
      <c r="C90" s="645" t="s">
        <v>95</v>
      </c>
      <c r="D90" s="508" t="s">
        <v>123</v>
      </c>
      <c r="E90" s="486">
        <v>2892</v>
      </c>
      <c r="F90" s="473">
        <v>2891</v>
      </c>
      <c r="G90" s="474">
        <f t="shared" ref="G90:G93" si="119">+F90/E90*100</f>
        <v>99.965421853388662</v>
      </c>
      <c r="H90" s="475">
        <v>8</v>
      </c>
      <c r="I90" s="476">
        <f t="shared" ref="I90:I93" si="120">+H90/F90*100</f>
        <v>0.27672085783465927</v>
      </c>
      <c r="J90" s="475">
        <f t="shared" ref="J90:J93" si="121">+F90-H90</f>
        <v>2883</v>
      </c>
      <c r="K90" s="477">
        <f t="shared" ref="K90:K93" si="122">+J90/F90*100</f>
        <v>99.723279142165339</v>
      </c>
      <c r="L90" s="484">
        <v>0</v>
      </c>
      <c r="M90" s="479">
        <f t="shared" ref="M90:M93" si="123">+L90/J90*100</f>
        <v>0</v>
      </c>
      <c r="N90" s="475">
        <v>2334</v>
      </c>
      <c r="O90" s="476">
        <f t="shared" ref="O90:O93" si="124">+N90/J90*100</f>
        <v>80.957336108220602</v>
      </c>
      <c r="P90" s="481">
        <v>12</v>
      </c>
      <c r="Q90" s="482">
        <f t="shared" ref="Q90:Q93" si="125">+P90/J90*100</f>
        <v>0.41623309053069724</v>
      </c>
      <c r="R90" s="475">
        <v>2</v>
      </c>
      <c r="S90" s="476">
        <f t="shared" ref="S90:S93" si="126">+R90/J90*100</f>
        <v>6.9372181755116197E-2</v>
      </c>
      <c r="T90" s="475">
        <v>253</v>
      </c>
      <c r="U90" s="483">
        <f t="shared" ref="U90:U93" si="127">+T90/J90*100</f>
        <v>8.7755809920221992</v>
      </c>
      <c r="V90" s="475">
        <v>242</v>
      </c>
      <c r="W90" s="483">
        <f t="shared" ref="W90:W93" si="128">+V90/J90*100</f>
        <v>8.3940339923690601</v>
      </c>
      <c r="X90" s="484">
        <v>23</v>
      </c>
      <c r="Y90" s="479">
        <f t="shared" ref="Y90:Y93" si="129">+X90/J90*100</f>
        <v>0.79778009018383633</v>
      </c>
      <c r="Z90" s="509">
        <v>17</v>
      </c>
      <c r="AA90" s="510">
        <f t="shared" ref="AA90:AA93" si="130">+Z90/J90*100</f>
        <v>0.58966354491848771</v>
      </c>
    </row>
    <row r="91" spans="1:27" ht="16.5" thickBot="1" x14ac:dyDescent="0.3">
      <c r="A91" s="1370"/>
      <c r="B91" s="1369"/>
      <c r="C91" s="645" t="s">
        <v>124</v>
      </c>
      <c r="D91" s="508" t="s">
        <v>125</v>
      </c>
      <c r="E91" s="543">
        <v>2249</v>
      </c>
      <c r="F91" s="514">
        <v>2246</v>
      </c>
      <c r="G91" s="474">
        <f t="shared" si="119"/>
        <v>99.866607381058245</v>
      </c>
      <c r="H91" s="512">
        <v>9</v>
      </c>
      <c r="I91" s="476">
        <f t="shared" si="120"/>
        <v>0.4007123775601068</v>
      </c>
      <c r="J91" s="475">
        <f t="shared" si="121"/>
        <v>2237</v>
      </c>
      <c r="K91" s="477">
        <f t="shared" si="122"/>
        <v>99.599287622439888</v>
      </c>
      <c r="L91" s="514">
        <v>0</v>
      </c>
      <c r="M91" s="479">
        <f t="shared" si="123"/>
        <v>0</v>
      </c>
      <c r="N91" s="512">
        <v>1904</v>
      </c>
      <c r="O91" s="476">
        <f t="shared" si="124"/>
        <v>85.113991953509156</v>
      </c>
      <c r="P91" s="513">
        <v>24</v>
      </c>
      <c r="Q91" s="482">
        <f t="shared" si="125"/>
        <v>1.0728654447921324</v>
      </c>
      <c r="R91" s="512">
        <v>4</v>
      </c>
      <c r="S91" s="476">
        <f t="shared" si="126"/>
        <v>0.17881090746535538</v>
      </c>
      <c r="T91" s="512">
        <v>211</v>
      </c>
      <c r="U91" s="483">
        <f t="shared" si="127"/>
        <v>9.4322753687974963</v>
      </c>
      <c r="V91" s="512">
        <v>53</v>
      </c>
      <c r="W91" s="483">
        <f t="shared" si="128"/>
        <v>2.3692445239159587</v>
      </c>
      <c r="X91" s="514">
        <v>29</v>
      </c>
      <c r="Y91" s="479">
        <f t="shared" si="129"/>
        <v>1.2963790791238265</v>
      </c>
      <c r="Z91" s="620">
        <v>12</v>
      </c>
      <c r="AA91" s="510">
        <f t="shared" si="130"/>
        <v>0.53643272239606621</v>
      </c>
    </row>
    <row r="92" spans="1:27" ht="16.5" thickBot="1" x14ac:dyDescent="0.3">
      <c r="A92" s="1370"/>
      <c r="B92" s="1369"/>
      <c r="C92" s="645" t="s">
        <v>126</v>
      </c>
      <c r="D92" s="508" t="s">
        <v>127</v>
      </c>
      <c r="E92" s="486">
        <v>2681</v>
      </c>
      <c r="F92" s="484">
        <v>2679</v>
      </c>
      <c r="G92" s="474">
        <f t="shared" si="119"/>
        <v>99.92540096978739</v>
      </c>
      <c r="H92" s="486">
        <v>12</v>
      </c>
      <c r="I92" s="476">
        <f t="shared" si="120"/>
        <v>0.44792833146696531</v>
      </c>
      <c r="J92" s="475">
        <f t="shared" si="121"/>
        <v>2667</v>
      </c>
      <c r="K92" s="477">
        <f t="shared" si="122"/>
        <v>99.552071668533031</v>
      </c>
      <c r="L92" s="477">
        <v>0</v>
      </c>
      <c r="M92" s="479">
        <f t="shared" si="123"/>
        <v>0</v>
      </c>
      <c r="N92" s="487">
        <v>2184</v>
      </c>
      <c r="O92" s="476">
        <f t="shared" si="124"/>
        <v>81.889763779527556</v>
      </c>
      <c r="P92" s="481">
        <v>16</v>
      </c>
      <c r="Q92" s="482">
        <f t="shared" si="125"/>
        <v>0.59992500937382831</v>
      </c>
      <c r="R92" s="451">
        <v>3</v>
      </c>
      <c r="S92" s="476">
        <f t="shared" si="126"/>
        <v>0.11248593925759282</v>
      </c>
      <c r="T92" s="451">
        <v>211</v>
      </c>
      <c r="U92" s="483">
        <f t="shared" si="127"/>
        <v>7.91151106111736</v>
      </c>
      <c r="V92" s="451">
        <v>222</v>
      </c>
      <c r="W92" s="483">
        <f t="shared" si="128"/>
        <v>8.3239595050618682</v>
      </c>
      <c r="X92" s="451">
        <v>22</v>
      </c>
      <c r="Y92" s="479">
        <f t="shared" si="129"/>
        <v>0.82489688788901383</v>
      </c>
      <c r="Z92" s="536">
        <v>9</v>
      </c>
      <c r="AA92" s="510">
        <f t="shared" si="130"/>
        <v>0.33745781777277839</v>
      </c>
    </row>
    <row r="93" spans="1:27" ht="16.5" thickBot="1" x14ac:dyDescent="0.3">
      <c r="A93" s="1370"/>
      <c r="B93" s="1369"/>
      <c r="C93" s="658" t="s">
        <v>128</v>
      </c>
      <c r="D93" s="574" t="s">
        <v>129</v>
      </c>
      <c r="E93" s="578">
        <v>2593</v>
      </c>
      <c r="F93" s="596">
        <v>2592</v>
      </c>
      <c r="G93" s="577">
        <f t="shared" si="119"/>
        <v>99.961434631700726</v>
      </c>
      <c r="H93" s="596">
        <v>11</v>
      </c>
      <c r="I93" s="579">
        <f t="shared" si="120"/>
        <v>0.42438271604938271</v>
      </c>
      <c r="J93" s="592">
        <f t="shared" si="121"/>
        <v>2581</v>
      </c>
      <c r="K93" s="581">
        <f t="shared" si="122"/>
        <v>99.575617283950606</v>
      </c>
      <c r="L93" s="581">
        <v>0</v>
      </c>
      <c r="M93" s="583">
        <f t="shared" si="123"/>
        <v>0</v>
      </c>
      <c r="N93" s="582">
        <v>2149</v>
      </c>
      <c r="O93" s="579">
        <f t="shared" si="124"/>
        <v>83.262301433552892</v>
      </c>
      <c r="P93" s="598">
        <v>14</v>
      </c>
      <c r="Q93" s="585">
        <f t="shared" si="125"/>
        <v>0.54242541650523046</v>
      </c>
      <c r="R93" s="596">
        <v>2</v>
      </c>
      <c r="S93" s="579">
        <f t="shared" si="126"/>
        <v>7.7489345215032937E-2</v>
      </c>
      <c r="T93" s="596">
        <v>221</v>
      </c>
      <c r="U93" s="587">
        <f t="shared" si="127"/>
        <v>8.56257264626114</v>
      </c>
      <c r="V93" s="596">
        <v>161</v>
      </c>
      <c r="W93" s="587">
        <f t="shared" si="128"/>
        <v>6.2378922898101514</v>
      </c>
      <c r="X93" s="596">
        <v>21</v>
      </c>
      <c r="Y93" s="583">
        <f t="shared" si="129"/>
        <v>0.8136381247578458</v>
      </c>
      <c r="Z93" s="599">
        <v>13</v>
      </c>
      <c r="AA93" s="589">
        <f t="shared" si="130"/>
        <v>0.50368074389771411</v>
      </c>
    </row>
    <row r="94" spans="1:27" ht="16.5" thickBot="1" x14ac:dyDescent="0.3">
      <c r="A94" s="1370"/>
      <c r="B94" s="1369" t="s">
        <v>130</v>
      </c>
      <c r="C94" s="644" t="s">
        <v>28</v>
      </c>
      <c r="D94" s="505" t="s">
        <v>131</v>
      </c>
      <c r="E94" s="600">
        <v>2161</v>
      </c>
      <c r="F94" s="458">
        <v>2141</v>
      </c>
      <c r="G94" s="459">
        <f>+F94/E94*100</f>
        <v>99.074502545118008</v>
      </c>
      <c r="H94" s="460">
        <v>27</v>
      </c>
      <c r="I94" s="461">
        <f>+H94/F94*100</f>
        <v>1.2610929472209247</v>
      </c>
      <c r="J94" s="460">
        <f>+F94-H94</f>
        <v>2114</v>
      </c>
      <c r="K94" s="462">
        <f>+J94/F94*100</f>
        <v>98.738907052779084</v>
      </c>
      <c r="L94" s="469">
        <v>1</v>
      </c>
      <c r="M94" s="464">
        <f>+L94/J94*100</f>
        <v>4.730368968779565E-2</v>
      </c>
      <c r="N94" s="460">
        <v>1481</v>
      </c>
      <c r="O94" s="461">
        <f>+N94/J94*100</f>
        <v>70.056764427625353</v>
      </c>
      <c r="P94" s="466">
        <v>14</v>
      </c>
      <c r="Q94" s="467">
        <f>+P94/J94*100</f>
        <v>0.66225165562913912</v>
      </c>
      <c r="R94" s="460">
        <v>64</v>
      </c>
      <c r="S94" s="461">
        <f>+R94/J94*100</f>
        <v>3.0274361400189216</v>
      </c>
      <c r="T94" s="460">
        <v>480</v>
      </c>
      <c r="U94" s="468">
        <f>+T94/J94*100</f>
        <v>22.705771050141912</v>
      </c>
      <c r="V94" s="460">
        <v>55</v>
      </c>
      <c r="W94" s="468">
        <f>+V94/J94*100</f>
        <v>2.6017029328287604</v>
      </c>
      <c r="X94" s="469">
        <v>9</v>
      </c>
      <c r="Y94" s="464">
        <f>+X94/J94*100</f>
        <v>0.42573320719016089</v>
      </c>
      <c r="Z94" s="506">
        <v>10</v>
      </c>
      <c r="AA94" s="507">
        <f>+Z94/J94*100</f>
        <v>0.47303689687795647</v>
      </c>
    </row>
    <row r="95" spans="1:27" ht="16.5" thickBot="1" x14ac:dyDescent="0.3">
      <c r="A95" s="1370"/>
      <c r="B95" s="1369"/>
      <c r="C95" s="645" t="s">
        <v>132</v>
      </c>
      <c r="D95" s="508" t="s">
        <v>133</v>
      </c>
      <c r="E95" s="512">
        <v>2594</v>
      </c>
      <c r="F95" s="533">
        <v>2516</v>
      </c>
      <c r="G95" s="474">
        <f t="shared" ref="G95:G97" si="131">+F95/E95*100</f>
        <v>96.993060909791822</v>
      </c>
      <c r="H95" s="512">
        <v>8</v>
      </c>
      <c r="I95" s="476">
        <f t="shared" ref="I95:I97" si="132">+H95/F95*100</f>
        <v>0.31796502384737679</v>
      </c>
      <c r="J95" s="475">
        <f t="shared" ref="J95:J97" si="133">+F95-H95</f>
        <v>2508</v>
      </c>
      <c r="K95" s="477">
        <f t="shared" ref="K95:K97" si="134">+J95/F95*100</f>
        <v>99.682034976152622</v>
      </c>
      <c r="L95" s="514">
        <v>0</v>
      </c>
      <c r="M95" s="479">
        <f t="shared" ref="M95:M97" si="135">+L95/J95*100</f>
        <v>0</v>
      </c>
      <c r="N95" s="512">
        <v>1726</v>
      </c>
      <c r="O95" s="476">
        <f t="shared" ref="O95:O97" si="136">+N95/J95*100</f>
        <v>68.819776714513551</v>
      </c>
      <c r="P95" s="513">
        <v>62</v>
      </c>
      <c r="Q95" s="482">
        <f t="shared" ref="Q95:Q97" si="137">+P95/J95*100</f>
        <v>2.472089314194577</v>
      </c>
      <c r="R95" s="512">
        <v>59</v>
      </c>
      <c r="S95" s="476">
        <f t="shared" ref="S95:S97" si="138">+R95/J95*100</f>
        <v>2.3524720893141944</v>
      </c>
      <c r="T95" s="475">
        <v>540</v>
      </c>
      <c r="U95" s="483">
        <f t="shared" ref="U95:U97" si="139">+T95/J95*100</f>
        <v>21.5311004784689</v>
      </c>
      <c r="V95" s="512">
        <v>64</v>
      </c>
      <c r="W95" s="483">
        <f t="shared" ref="W95:W97" si="140">+V95/J95*100</f>
        <v>2.5518341307814993</v>
      </c>
      <c r="X95" s="514">
        <v>38</v>
      </c>
      <c r="Y95" s="479">
        <f t="shared" ref="Y95:Y97" si="141">+X95/J95*100</f>
        <v>1.5151515151515151</v>
      </c>
      <c r="Z95" s="620">
        <v>19</v>
      </c>
      <c r="AA95" s="510">
        <f t="shared" ref="AA95:AA97" si="142">+Z95/J95*100</f>
        <v>0.75757575757575757</v>
      </c>
    </row>
    <row r="96" spans="1:27" ht="16.5" thickBot="1" x14ac:dyDescent="0.3">
      <c r="A96" s="1370"/>
      <c r="B96" s="1369"/>
      <c r="C96" s="645" t="s">
        <v>134</v>
      </c>
      <c r="D96" s="508" t="s">
        <v>135</v>
      </c>
      <c r="E96" s="543">
        <v>3440</v>
      </c>
      <c r="F96" s="514">
        <v>3414</v>
      </c>
      <c r="G96" s="474">
        <f t="shared" si="131"/>
        <v>99.244186046511629</v>
      </c>
      <c r="H96" s="512">
        <v>34</v>
      </c>
      <c r="I96" s="476">
        <f t="shared" si="132"/>
        <v>0.99589923842999406</v>
      </c>
      <c r="J96" s="475">
        <f t="shared" si="133"/>
        <v>3380</v>
      </c>
      <c r="K96" s="477">
        <f t="shared" si="134"/>
        <v>99.004100761570001</v>
      </c>
      <c r="L96" s="514">
        <v>0</v>
      </c>
      <c r="M96" s="479">
        <f t="shared" si="135"/>
        <v>0</v>
      </c>
      <c r="N96" s="512">
        <v>2230</v>
      </c>
      <c r="O96" s="476">
        <f t="shared" si="136"/>
        <v>65.976331360946745</v>
      </c>
      <c r="P96" s="513">
        <v>30</v>
      </c>
      <c r="Q96" s="482">
        <f t="shared" si="137"/>
        <v>0.8875739644970414</v>
      </c>
      <c r="R96" s="512">
        <v>88</v>
      </c>
      <c r="S96" s="476">
        <f t="shared" si="138"/>
        <v>2.6035502958579881</v>
      </c>
      <c r="T96" s="512">
        <v>860</v>
      </c>
      <c r="U96" s="483">
        <f t="shared" si="139"/>
        <v>25.443786982248522</v>
      </c>
      <c r="V96" s="512">
        <v>79</v>
      </c>
      <c r="W96" s="483">
        <f t="shared" si="140"/>
        <v>2.3372781065088755</v>
      </c>
      <c r="X96" s="514">
        <v>67</v>
      </c>
      <c r="Y96" s="479">
        <f t="shared" si="141"/>
        <v>1.9822485207100591</v>
      </c>
      <c r="Z96" s="620">
        <v>26</v>
      </c>
      <c r="AA96" s="510">
        <f t="shared" si="142"/>
        <v>0.76923076923076927</v>
      </c>
    </row>
    <row r="97" spans="1:27" ht="16.5" thickBot="1" x14ac:dyDescent="0.3">
      <c r="A97" s="1370"/>
      <c r="B97" s="1369"/>
      <c r="C97" s="646" t="s">
        <v>136</v>
      </c>
      <c r="D97" s="520" t="s">
        <v>137</v>
      </c>
      <c r="E97" s="492">
        <v>2648</v>
      </c>
      <c r="F97" s="493">
        <v>2580</v>
      </c>
      <c r="G97" s="494">
        <f t="shared" si="131"/>
        <v>97.432024169184288</v>
      </c>
      <c r="H97" s="492">
        <v>13</v>
      </c>
      <c r="I97" s="495">
        <f t="shared" si="132"/>
        <v>0.50387596899224807</v>
      </c>
      <c r="J97" s="496">
        <f t="shared" si="133"/>
        <v>2567</v>
      </c>
      <c r="K97" s="497">
        <f t="shared" si="134"/>
        <v>99.496124031007753</v>
      </c>
      <c r="L97" s="497">
        <v>0</v>
      </c>
      <c r="M97" s="499">
        <f t="shared" si="135"/>
        <v>0</v>
      </c>
      <c r="N97" s="601">
        <v>2135</v>
      </c>
      <c r="O97" s="495">
        <f t="shared" si="136"/>
        <v>83.171016751071292</v>
      </c>
      <c r="P97" s="602">
        <v>70</v>
      </c>
      <c r="Q97" s="501">
        <f t="shared" si="137"/>
        <v>2.7269185820023374</v>
      </c>
      <c r="R97" s="502">
        <v>48</v>
      </c>
      <c r="S97" s="495">
        <f t="shared" si="138"/>
        <v>1.8698870276587458</v>
      </c>
      <c r="T97" s="502">
        <v>205</v>
      </c>
      <c r="U97" s="503">
        <f t="shared" si="139"/>
        <v>7.9859758472925595</v>
      </c>
      <c r="V97" s="502">
        <v>58</v>
      </c>
      <c r="W97" s="503">
        <f t="shared" si="140"/>
        <v>2.2594468250876512</v>
      </c>
      <c r="X97" s="502">
        <v>28</v>
      </c>
      <c r="Y97" s="499">
        <f t="shared" si="141"/>
        <v>1.0907674328009349</v>
      </c>
      <c r="Z97" s="541">
        <v>23</v>
      </c>
      <c r="AA97" s="525">
        <f t="shared" si="142"/>
        <v>0.89598753408648235</v>
      </c>
    </row>
    <row r="98" spans="1:27" ht="16.5" thickBot="1" x14ac:dyDescent="0.3">
      <c r="A98" s="1370"/>
      <c r="B98" s="1369" t="s">
        <v>29</v>
      </c>
      <c r="C98" s="644" t="s">
        <v>138</v>
      </c>
      <c r="D98" s="505" t="s">
        <v>139</v>
      </c>
      <c r="E98" s="457">
        <v>3071</v>
      </c>
      <c r="F98" s="458">
        <v>3054</v>
      </c>
      <c r="G98" s="459">
        <f>+F98/E98*100</f>
        <v>99.446434386193431</v>
      </c>
      <c r="H98" s="603">
        <v>45</v>
      </c>
      <c r="I98" s="461">
        <f>+H98/F98*100</f>
        <v>1.4734774066797642</v>
      </c>
      <c r="J98" s="460">
        <f>F98-H98</f>
        <v>3009</v>
      </c>
      <c r="K98" s="462">
        <f>+J98/F98*100</f>
        <v>98.526522593320237</v>
      </c>
      <c r="L98" s="460">
        <v>0</v>
      </c>
      <c r="M98" s="464">
        <f>+L98/J98*100</f>
        <v>0</v>
      </c>
      <c r="N98" s="460">
        <v>2005</v>
      </c>
      <c r="O98" s="461">
        <f>+N98/J98*100</f>
        <v>66.633433034230634</v>
      </c>
      <c r="P98" s="466">
        <v>9</v>
      </c>
      <c r="Q98" s="467">
        <f>+P98/J98*100</f>
        <v>0.29910269192422734</v>
      </c>
      <c r="R98" s="460">
        <v>48</v>
      </c>
      <c r="S98" s="461">
        <f>+R98/J98*100</f>
        <v>1.5952143569292123</v>
      </c>
      <c r="T98" s="460">
        <v>742</v>
      </c>
      <c r="U98" s="468">
        <f>+T98/J98*100</f>
        <v>24.659355267530742</v>
      </c>
      <c r="V98" s="460">
        <v>186</v>
      </c>
      <c r="W98" s="468">
        <f>+V98/J98*100</f>
        <v>6.1814556331006978</v>
      </c>
      <c r="X98" s="469">
        <v>9</v>
      </c>
      <c r="Y98" s="468">
        <f>+X98/J98*100</f>
        <v>0.29910269192422734</v>
      </c>
      <c r="Z98" s="506">
        <v>10</v>
      </c>
      <c r="AA98" s="507">
        <f>+Z98/J98*100</f>
        <v>0.33233632436025257</v>
      </c>
    </row>
    <row r="99" spans="1:27" ht="16.5" thickBot="1" x14ac:dyDescent="0.3">
      <c r="A99" s="1370"/>
      <c r="B99" s="1369"/>
      <c r="C99" s="645" t="s">
        <v>47</v>
      </c>
      <c r="D99" s="508" t="s">
        <v>140</v>
      </c>
      <c r="E99" s="451">
        <v>2163</v>
      </c>
      <c r="F99" s="473">
        <v>2144</v>
      </c>
      <c r="G99" s="474">
        <f t="shared" ref="G99:G101" si="143">+F99/E99*100</f>
        <v>99.121590383726314</v>
      </c>
      <c r="H99" s="449">
        <v>34</v>
      </c>
      <c r="I99" s="476">
        <f t="shared" ref="I99:I101" si="144">+H99/F99*100</f>
        <v>1.585820895522388</v>
      </c>
      <c r="J99" s="475">
        <f t="shared" ref="J99:J101" si="145">F99-H99</f>
        <v>2110</v>
      </c>
      <c r="K99" s="477">
        <f t="shared" ref="K99:K101" si="146">+J99/F99*100</f>
        <v>98.414179104477611</v>
      </c>
      <c r="L99" s="475">
        <v>0</v>
      </c>
      <c r="M99" s="479">
        <f t="shared" ref="M99:M101" si="147">+L99/J99*100</f>
        <v>0</v>
      </c>
      <c r="N99" s="475">
        <v>1142</v>
      </c>
      <c r="O99" s="476">
        <f t="shared" ref="O99:O101" si="148">+N99/J99*100</f>
        <v>54.123222748815166</v>
      </c>
      <c r="P99" s="481">
        <v>11</v>
      </c>
      <c r="Q99" s="482">
        <f t="shared" ref="Q99:Q101" si="149">+P99/J99*100</f>
        <v>0.52132701421800953</v>
      </c>
      <c r="R99" s="475">
        <v>35</v>
      </c>
      <c r="S99" s="476">
        <f t="shared" ref="S99:S101" si="150">+R99/J99*100</f>
        <v>1.6587677725118484</v>
      </c>
      <c r="T99" s="475">
        <v>698</v>
      </c>
      <c r="U99" s="483">
        <f t="shared" ref="U99:U101" si="151">+T99/J99*100</f>
        <v>33.080568720379148</v>
      </c>
      <c r="V99" s="475">
        <v>204</v>
      </c>
      <c r="W99" s="483">
        <f t="shared" ref="W99:W101" si="152">+V99/J99*100</f>
        <v>9.6682464454976298</v>
      </c>
      <c r="X99" s="484">
        <v>14</v>
      </c>
      <c r="Y99" s="483">
        <f t="shared" ref="Y99:Y101" si="153">+X99/J99*100</f>
        <v>0.6635071090047393</v>
      </c>
      <c r="Z99" s="509">
        <v>6</v>
      </c>
      <c r="AA99" s="510">
        <f t="shared" ref="AA99:AA101" si="154">+Z99/J99*100</f>
        <v>0.28436018957345971</v>
      </c>
    </row>
    <row r="100" spans="1:27" ht="16.5" thickBot="1" x14ac:dyDescent="0.3">
      <c r="A100" s="1370"/>
      <c r="B100" s="1369"/>
      <c r="C100" s="645" t="s">
        <v>141</v>
      </c>
      <c r="D100" s="508" t="s">
        <v>140</v>
      </c>
      <c r="E100" s="451">
        <v>2698</v>
      </c>
      <c r="F100" s="473">
        <v>2683</v>
      </c>
      <c r="G100" s="474">
        <f t="shared" si="143"/>
        <v>99.444032616753148</v>
      </c>
      <c r="H100" s="449">
        <v>31</v>
      </c>
      <c r="I100" s="476">
        <f t="shared" si="144"/>
        <v>1.1554230339172566</v>
      </c>
      <c r="J100" s="475">
        <f t="shared" si="145"/>
        <v>2652</v>
      </c>
      <c r="K100" s="477">
        <f t="shared" si="146"/>
        <v>98.844576966082741</v>
      </c>
      <c r="L100" s="475">
        <v>0</v>
      </c>
      <c r="M100" s="479">
        <f t="shared" si="147"/>
        <v>0</v>
      </c>
      <c r="N100" s="475">
        <v>1677</v>
      </c>
      <c r="O100" s="476">
        <f t="shared" si="148"/>
        <v>63.235294117647058</v>
      </c>
      <c r="P100" s="481">
        <v>14</v>
      </c>
      <c r="Q100" s="482">
        <f t="shared" si="149"/>
        <v>0.52790346907993968</v>
      </c>
      <c r="R100" s="475">
        <v>40</v>
      </c>
      <c r="S100" s="476">
        <f t="shared" si="150"/>
        <v>1.5082956259426847</v>
      </c>
      <c r="T100" s="475">
        <v>703</v>
      </c>
      <c r="U100" s="483">
        <f t="shared" si="151"/>
        <v>26.508295625942687</v>
      </c>
      <c r="V100" s="475">
        <v>198</v>
      </c>
      <c r="W100" s="483">
        <f t="shared" si="152"/>
        <v>7.4660633484162897</v>
      </c>
      <c r="X100" s="484">
        <v>11</v>
      </c>
      <c r="Y100" s="483">
        <f t="shared" si="153"/>
        <v>0.41478129713423834</v>
      </c>
      <c r="Z100" s="509">
        <v>9</v>
      </c>
      <c r="AA100" s="510">
        <f t="shared" si="154"/>
        <v>0.33936651583710409</v>
      </c>
    </row>
    <row r="101" spans="1:27" ht="16.5" thickBot="1" x14ac:dyDescent="0.3">
      <c r="A101" s="1370"/>
      <c r="B101" s="1369"/>
      <c r="C101" s="646" t="s">
        <v>142</v>
      </c>
      <c r="D101" s="520" t="s">
        <v>139</v>
      </c>
      <c r="E101" s="502">
        <v>2426</v>
      </c>
      <c r="F101" s="604">
        <v>2410</v>
      </c>
      <c r="G101" s="494">
        <f t="shared" si="143"/>
        <v>99.340478153338836</v>
      </c>
      <c r="H101" s="521">
        <v>42</v>
      </c>
      <c r="I101" s="495">
        <f t="shared" si="144"/>
        <v>1.7427385892116183</v>
      </c>
      <c r="J101" s="496">
        <f t="shared" si="145"/>
        <v>2368</v>
      </c>
      <c r="K101" s="497">
        <f t="shared" si="146"/>
        <v>98.257261410788374</v>
      </c>
      <c r="L101" s="496">
        <v>1</v>
      </c>
      <c r="M101" s="499">
        <f t="shared" si="147"/>
        <v>4.2229729729729729E-2</v>
      </c>
      <c r="N101" s="496">
        <v>1274</v>
      </c>
      <c r="O101" s="495">
        <f t="shared" si="148"/>
        <v>53.800675675675677</v>
      </c>
      <c r="P101" s="602">
        <v>18</v>
      </c>
      <c r="Q101" s="501">
        <f t="shared" si="149"/>
        <v>0.7601351351351352</v>
      </c>
      <c r="R101" s="496">
        <v>84</v>
      </c>
      <c r="S101" s="495">
        <f t="shared" si="150"/>
        <v>3.5472972972972974</v>
      </c>
      <c r="T101" s="496">
        <v>844</v>
      </c>
      <c r="U101" s="503">
        <f t="shared" si="151"/>
        <v>35.641891891891895</v>
      </c>
      <c r="V101" s="496">
        <v>112</v>
      </c>
      <c r="W101" s="503">
        <f t="shared" si="152"/>
        <v>4.7297297297297298</v>
      </c>
      <c r="X101" s="493">
        <v>17</v>
      </c>
      <c r="Y101" s="503">
        <f t="shared" si="153"/>
        <v>0.71790540540540548</v>
      </c>
      <c r="Z101" s="546">
        <v>18</v>
      </c>
      <c r="AA101" s="525">
        <f t="shared" si="154"/>
        <v>0.7601351351351352</v>
      </c>
    </row>
    <row r="102" spans="1:27" ht="17.25" thickTop="1" thickBot="1" x14ac:dyDescent="0.3">
      <c r="A102" s="1370"/>
      <c r="B102" s="1369" t="s">
        <v>30</v>
      </c>
      <c r="C102" s="659" t="s">
        <v>143</v>
      </c>
      <c r="D102" s="605" t="s">
        <v>144</v>
      </c>
      <c r="E102" s="606">
        <v>2075</v>
      </c>
      <c r="F102" s="607">
        <v>2068</v>
      </c>
      <c r="G102" s="608">
        <f>+F102/E102*100</f>
        <v>99.662650602409641</v>
      </c>
      <c r="H102" s="607">
        <v>14</v>
      </c>
      <c r="I102" s="609">
        <f>+H102/F102*100</f>
        <v>0.67698259187620891</v>
      </c>
      <c r="J102" s="607">
        <f>F102-H102</f>
        <v>2054</v>
      </c>
      <c r="K102" s="610">
        <f>+J102/F102*100</f>
        <v>99.323017408123789</v>
      </c>
      <c r="L102" s="611">
        <v>0</v>
      </c>
      <c r="M102" s="612">
        <f>+L102/J102*100</f>
        <v>0</v>
      </c>
      <c r="N102" s="611">
        <v>1426</v>
      </c>
      <c r="O102" s="609">
        <f>+N102/J102*100</f>
        <v>69.425511197663099</v>
      </c>
      <c r="P102" s="613">
        <v>2</v>
      </c>
      <c r="Q102" s="614">
        <f>+P102/J102*100</f>
        <v>9.7370983446932818E-2</v>
      </c>
      <c r="R102" s="607">
        <v>35</v>
      </c>
      <c r="S102" s="609">
        <f>+R102/J102*100</f>
        <v>1.7039922103213243</v>
      </c>
      <c r="T102" s="607">
        <v>530</v>
      </c>
      <c r="U102" s="615">
        <f>+T102/J102*100</f>
        <v>25.803310613437198</v>
      </c>
      <c r="V102" s="607">
        <v>48</v>
      </c>
      <c r="W102" s="615">
        <f>+V102/J102*100</f>
        <v>2.3369036027263874</v>
      </c>
      <c r="X102" s="607">
        <v>6</v>
      </c>
      <c r="Y102" s="612">
        <f>+X102/J102*100</f>
        <v>0.29211295034079843</v>
      </c>
      <c r="Z102" s="616">
        <v>7</v>
      </c>
      <c r="AA102" s="617">
        <f>+Z102/J102*100</f>
        <v>0.34079844206426485</v>
      </c>
    </row>
    <row r="103" spans="1:27" ht="16.5" thickBot="1" x14ac:dyDescent="0.3">
      <c r="A103" s="1370"/>
      <c r="B103" s="1369"/>
      <c r="C103" s="645" t="s">
        <v>145</v>
      </c>
      <c r="D103" s="618" t="s">
        <v>146</v>
      </c>
      <c r="E103" s="486">
        <v>2238</v>
      </c>
      <c r="F103" s="473">
        <v>2237</v>
      </c>
      <c r="G103" s="474">
        <f t="shared" ref="G103:G106" si="155">+F103/E103*100</f>
        <v>99.955317247542453</v>
      </c>
      <c r="H103" s="475">
        <v>0</v>
      </c>
      <c r="I103" s="476">
        <f t="shared" ref="I103:I106" si="156">+H103/F103*100</f>
        <v>0</v>
      </c>
      <c r="J103" s="473">
        <f t="shared" ref="J103:J106" si="157">F103-H103</f>
        <v>2237</v>
      </c>
      <c r="K103" s="477">
        <f t="shared" ref="K103:K106" si="158">+J103/F103*100</f>
        <v>100</v>
      </c>
      <c r="L103" s="478">
        <v>0</v>
      </c>
      <c r="M103" s="479">
        <f t="shared" ref="M103:M106" si="159">+L103/J103*100</f>
        <v>0</v>
      </c>
      <c r="N103" s="480">
        <v>1561</v>
      </c>
      <c r="O103" s="476">
        <f t="shared" ref="O103:O106" si="160">+N103/J103*100</f>
        <v>69.780956638354937</v>
      </c>
      <c r="P103" s="515">
        <v>0</v>
      </c>
      <c r="Q103" s="482">
        <f t="shared" ref="Q103:Q106" si="161">+P103/J103*100</f>
        <v>0</v>
      </c>
      <c r="R103" s="475">
        <v>39</v>
      </c>
      <c r="S103" s="476">
        <f t="shared" ref="S103:S106" si="162">+R103/J103*100</f>
        <v>1.743406347787215</v>
      </c>
      <c r="T103" s="475">
        <v>591</v>
      </c>
      <c r="U103" s="483">
        <f t="shared" ref="U103:U106" si="163">+T103/J103*100</f>
        <v>26.419311578006262</v>
      </c>
      <c r="V103" s="475">
        <v>39</v>
      </c>
      <c r="W103" s="483">
        <f t="shared" ref="W103:W106" si="164">+V103/J103*100</f>
        <v>1.743406347787215</v>
      </c>
      <c r="X103" s="484">
        <v>1</v>
      </c>
      <c r="Y103" s="479">
        <f t="shared" ref="Y103:Y106" si="165">+X103/J103*100</f>
        <v>4.4702726866338846E-2</v>
      </c>
      <c r="Z103" s="509">
        <v>6</v>
      </c>
      <c r="AA103" s="510">
        <f t="shared" ref="AA103:AA106" si="166">+Z103/J103*100</f>
        <v>0.2682163611980331</v>
      </c>
    </row>
    <row r="104" spans="1:27" ht="16.5" thickBot="1" x14ac:dyDescent="0.3">
      <c r="A104" s="1370"/>
      <c r="B104" s="1369"/>
      <c r="C104" s="645" t="s">
        <v>147</v>
      </c>
      <c r="D104" s="618" t="s">
        <v>144</v>
      </c>
      <c r="E104" s="543">
        <v>2152</v>
      </c>
      <c r="F104" s="514">
        <v>2151</v>
      </c>
      <c r="G104" s="474">
        <f t="shared" si="155"/>
        <v>99.95353159851301</v>
      </c>
      <c r="H104" s="512">
        <v>24</v>
      </c>
      <c r="I104" s="476">
        <f t="shared" si="156"/>
        <v>1.1157601115760112</v>
      </c>
      <c r="J104" s="473">
        <f t="shared" si="157"/>
        <v>2127</v>
      </c>
      <c r="K104" s="477">
        <f t="shared" si="158"/>
        <v>98.884239888423991</v>
      </c>
      <c r="L104" s="511">
        <v>1</v>
      </c>
      <c r="M104" s="479">
        <f t="shared" si="159"/>
        <v>4.7014574518100608E-2</v>
      </c>
      <c r="N104" s="534">
        <v>1513</v>
      </c>
      <c r="O104" s="476">
        <f t="shared" si="160"/>
        <v>71.133051245886222</v>
      </c>
      <c r="P104" s="535">
        <v>3</v>
      </c>
      <c r="Q104" s="482">
        <f t="shared" si="161"/>
        <v>0.14104372355430184</v>
      </c>
      <c r="R104" s="512">
        <v>42</v>
      </c>
      <c r="S104" s="476">
        <f t="shared" si="162"/>
        <v>1.9746121297602257</v>
      </c>
      <c r="T104" s="512">
        <v>512</v>
      </c>
      <c r="U104" s="483">
        <f t="shared" si="163"/>
        <v>24.071462153267511</v>
      </c>
      <c r="V104" s="512">
        <v>41</v>
      </c>
      <c r="W104" s="483">
        <f t="shared" si="164"/>
        <v>1.9275975552421252</v>
      </c>
      <c r="X104" s="514">
        <v>7</v>
      </c>
      <c r="Y104" s="479">
        <f t="shared" si="165"/>
        <v>0.32910202162670427</v>
      </c>
      <c r="Z104" s="620">
        <v>8</v>
      </c>
      <c r="AA104" s="510">
        <f t="shared" si="166"/>
        <v>0.37611659614480486</v>
      </c>
    </row>
    <row r="105" spans="1:27" ht="16.5" thickBot="1" x14ac:dyDescent="0.3">
      <c r="A105" s="1370"/>
      <c r="B105" s="1369"/>
      <c r="C105" s="645" t="s">
        <v>148</v>
      </c>
      <c r="D105" s="618" t="s">
        <v>149</v>
      </c>
      <c r="E105" s="486">
        <v>1963</v>
      </c>
      <c r="F105" s="473">
        <v>1963</v>
      </c>
      <c r="G105" s="474">
        <f t="shared" si="155"/>
        <v>100</v>
      </c>
      <c r="H105" s="473">
        <v>0</v>
      </c>
      <c r="I105" s="476">
        <f t="shared" si="156"/>
        <v>0</v>
      </c>
      <c r="J105" s="473">
        <f t="shared" si="157"/>
        <v>1963</v>
      </c>
      <c r="K105" s="477">
        <f t="shared" si="158"/>
        <v>100</v>
      </c>
      <c r="L105" s="487">
        <v>0</v>
      </c>
      <c r="M105" s="479">
        <f t="shared" si="159"/>
        <v>0</v>
      </c>
      <c r="N105" s="487">
        <v>1353</v>
      </c>
      <c r="O105" s="476">
        <f t="shared" si="160"/>
        <v>68.925114620478851</v>
      </c>
      <c r="P105" s="516">
        <v>0</v>
      </c>
      <c r="Q105" s="482">
        <f t="shared" si="161"/>
        <v>0</v>
      </c>
      <c r="R105" s="473">
        <v>51</v>
      </c>
      <c r="S105" s="476">
        <f t="shared" si="162"/>
        <v>2.5980641874681609</v>
      </c>
      <c r="T105" s="473">
        <v>509</v>
      </c>
      <c r="U105" s="483">
        <f t="shared" si="163"/>
        <v>25.929699439633215</v>
      </c>
      <c r="V105" s="473">
        <v>28</v>
      </c>
      <c r="W105" s="483">
        <f t="shared" si="164"/>
        <v>1.4263881813550687</v>
      </c>
      <c r="X105" s="473">
        <v>13</v>
      </c>
      <c r="Y105" s="479">
        <f t="shared" si="165"/>
        <v>0.66225165562913912</v>
      </c>
      <c r="Z105" s="537">
        <v>9</v>
      </c>
      <c r="AA105" s="510">
        <f t="shared" si="166"/>
        <v>0.45848191543555783</v>
      </c>
    </row>
    <row r="106" spans="1:27" ht="16.5" thickBot="1" x14ac:dyDescent="0.3">
      <c r="A106" s="1370"/>
      <c r="B106" s="1369"/>
      <c r="C106" s="658" t="s">
        <v>150</v>
      </c>
      <c r="D106" s="619" t="s">
        <v>149</v>
      </c>
      <c r="E106" s="578">
        <v>1901</v>
      </c>
      <c r="F106" s="596">
        <v>1885</v>
      </c>
      <c r="G106" s="577">
        <f t="shared" si="155"/>
        <v>99.158337716991056</v>
      </c>
      <c r="H106" s="596">
        <v>0</v>
      </c>
      <c r="I106" s="579">
        <f t="shared" si="156"/>
        <v>0</v>
      </c>
      <c r="J106" s="596">
        <f t="shared" si="157"/>
        <v>1885</v>
      </c>
      <c r="K106" s="581">
        <f t="shared" si="158"/>
        <v>100</v>
      </c>
      <c r="L106" s="582">
        <v>0</v>
      </c>
      <c r="M106" s="583">
        <f t="shared" si="159"/>
        <v>0</v>
      </c>
      <c r="N106" s="582">
        <v>1355</v>
      </c>
      <c r="O106" s="579">
        <f t="shared" si="160"/>
        <v>71.883289124668437</v>
      </c>
      <c r="P106" s="598">
        <v>2</v>
      </c>
      <c r="Q106" s="585">
        <f t="shared" si="161"/>
        <v>0.10610079575596816</v>
      </c>
      <c r="R106" s="596">
        <v>7</v>
      </c>
      <c r="S106" s="579">
        <f t="shared" si="162"/>
        <v>0.3713527851458886</v>
      </c>
      <c r="T106" s="596">
        <v>463</v>
      </c>
      <c r="U106" s="587">
        <f t="shared" si="163"/>
        <v>24.562334217506631</v>
      </c>
      <c r="V106" s="596">
        <v>45</v>
      </c>
      <c r="W106" s="587">
        <f t="shared" si="164"/>
        <v>2.3872679045092835</v>
      </c>
      <c r="X106" s="596">
        <v>10</v>
      </c>
      <c r="Y106" s="583">
        <f t="shared" si="165"/>
        <v>0.53050397877984079</v>
      </c>
      <c r="Z106" s="599">
        <v>3</v>
      </c>
      <c r="AA106" s="589">
        <f t="shared" si="166"/>
        <v>0.15915119363395225</v>
      </c>
    </row>
    <row r="107" spans="1:27" ht="16.5" thickBot="1" x14ac:dyDescent="0.3">
      <c r="A107" s="1370"/>
      <c r="B107" s="1369" t="s">
        <v>151</v>
      </c>
      <c r="C107" s="644" t="s">
        <v>152</v>
      </c>
      <c r="D107" s="505" t="s">
        <v>153</v>
      </c>
      <c r="E107" s="457">
        <v>2265</v>
      </c>
      <c r="F107" s="458">
        <v>2265</v>
      </c>
      <c r="G107" s="459">
        <f>+F107/E107*100</f>
        <v>100</v>
      </c>
      <c r="H107" s="460">
        <v>0</v>
      </c>
      <c r="I107" s="461">
        <f>+H107/F107*100</f>
        <v>0</v>
      </c>
      <c r="J107" s="460">
        <f>+F107-H107</f>
        <v>2265</v>
      </c>
      <c r="K107" s="462">
        <f>+J107/F107*100</f>
        <v>100</v>
      </c>
      <c r="L107" s="469">
        <v>0</v>
      </c>
      <c r="M107" s="464">
        <f>+L107/J107*100</f>
        <v>0</v>
      </c>
      <c r="N107" s="460">
        <v>1912</v>
      </c>
      <c r="O107" s="461">
        <f>+N107/J107*100</f>
        <v>84.415011037527591</v>
      </c>
      <c r="P107" s="466">
        <v>3</v>
      </c>
      <c r="Q107" s="467">
        <f>+P107/J107*100</f>
        <v>0.13245033112582782</v>
      </c>
      <c r="R107" s="460">
        <v>29</v>
      </c>
      <c r="S107" s="461">
        <f>+R107/J107*100</f>
        <v>1.2803532008830023</v>
      </c>
      <c r="T107" s="460">
        <v>274</v>
      </c>
      <c r="U107" s="468">
        <f>+T107/J107*100</f>
        <v>12.097130242825607</v>
      </c>
      <c r="V107" s="460">
        <v>20</v>
      </c>
      <c r="W107" s="468">
        <f>+V107/J107*100</f>
        <v>0.88300220750551872</v>
      </c>
      <c r="X107" s="469">
        <v>12</v>
      </c>
      <c r="Y107" s="464">
        <f>+X107/J107*100</f>
        <v>0.5298013245033113</v>
      </c>
      <c r="Z107" s="506">
        <v>15</v>
      </c>
      <c r="AA107" s="507">
        <f>+Z107/J107*100</f>
        <v>0.66225165562913912</v>
      </c>
    </row>
    <row r="108" spans="1:27" ht="16.5" thickBot="1" x14ac:dyDescent="0.3">
      <c r="A108" s="1370"/>
      <c r="B108" s="1369"/>
      <c r="C108" s="645" t="s">
        <v>154</v>
      </c>
      <c r="D108" s="508" t="s">
        <v>155</v>
      </c>
      <c r="E108" s="486">
        <v>4016</v>
      </c>
      <c r="F108" s="473">
        <v>3980</v>
      </c>
      <c r="G108" s="474">
        <f t="shared" ref="G108:G113" si="167">+F108/E108*100</f>
        <v>99.103585657370516</v>
      </c>
      <c r="H108" s="475">
        <v>13</v>
      </c>
      <c r="I108" s="476">
        <f t="shared" ref="I108:I113" si="168">+H108/F108*100</f>
        <v>0.32663316582914576</v>
      </c>
      <c r="J108" s="475">
        <f t="shared" ref="J108:J112" si="169">+F108-H108</f>
        <v>3967</v>
      </c>
      <c r="K108" s="477">
        <f t="shared" ref="K108:K111" si="170">+J108/F108*100</f>
        <v>99.673366834170849</v>
      </c>
      <c r="L108" s="484">
        <v>0</v>
      </c>
      <c r="M108" s="479">
        <f t="shared" ref="M108:M111" si="171">+L108/J108*100</f>
        <v>0</v>
      </c>
      <c r="N108" s="475">
        <v>3590</v>
      </c>
      <c r="O108" s="476">
        <f t="shared" ref="O108:O113" si="172">+N108/J108*100</f>
        <v>90.496596924628179</v>
      </c>
      <c r="P108" s="481">
        <v>2</v>
      </c>
      <c r="Q108" s="482">
        <f t="shared" ref="Q108:Q113" si="173">+P108/J108*100</f>
        <v>5.0415931434333254E-2</v>
      </c>
      <c r="R108" s="475">
        <v>34</v>
      </c>
      <c r="S108" s="476">
        <f t="shared" ref="S108:S113" si="174">+R108/J108*100</f>
        <v>0.85707083438366516</v>
      </c>
      <c r="T108" s="475">
        <v>306</v>
      </c>
      <c r="U108" s="483">
        <f t="shared" ref="U108:U113" si="175">+T108/J108*100</f>
        <v>7.7136375094529877</v>
      </c>
      <c r="V108" s="475">
        <v>14</v>
      </c>
      <c r="W108" s="483">
        <f t="shared" ref="W108:W113" si="176">+V108/J108*100</f>
        <v>0.35291152004033272</v>
      </c>
      <c r="X108" s="484">
        <v>14</v>
      </c>
      <c r="Y108" s="479">
        <f t="shared" ref="Y108:Y113" si="177">+X108/J108*100</f>
        <v>0.35291152004033272</v>
      </c>
      <c r="Z108" s="509">
        <v>7</v>
      </c>
      <c r="AA108" s="510">
        <f t="shared" ref="AA108:AA113" si="178">+Z108/J108*100</f>
        <v>0.17645576002016636</v>
      </c>
    </row>
    <row r="109" spans="1:27" ht="16.5" thickBot="1" x14ac:dyDescent="0.3">
      <c r="A109" s="1370"/>
      <c r="B109" s="1369"/>
      <c r="C109" s="645" t="s">
        <v>156</v>
      </c>
      <c r="D109" s="508" t="s">
        <v>157</v>
      </c>
      <c r="E109" s="543">
        <v>1451</v>
      </c>
      <c r="F109" s="514">
        <v>1457</v>
      </c>
      <c r="G109" s="474">
        <f t="shared" si="167"/>
        <v>100.41350792556858</v>
      </c>
      <c r="H109" s="512">
        <v>7</v>
      </c>
      <c r="I109" s="476">
        <f t="shared" si="168"/>
        <v>0.48043925875085791</v>
      </c>
      <c r="J109" s="475">
        <f t="shared" si="169"/>
        <v>1450</v>
      </c>
      <c r="K109" s="477">
        <f t="shared" si="170"/>
        <v>99.519560741249151</v>
      </c>
      <c r="L109" s="514">
        <v>0</v>
      </c>
      <c r="M109" s="479">
        <f t="shared" si="171"/>
        <v>0</v>
      </c>
      <c r="N109" s="512">
        <v>1200</v>
      </c>
      <c r="O109" s="476">
        <f t="shared" si="172"/>
        <v>82.758620689655174</v>
      </c>
      <c r="P109" s="513">
        <v>0</v>
      </c>
      <c r="Q109" s="482">
        <f t="shared" si="173"/>
        <v>0</v>
      </c>
      <c r="R109" s="512">
        <v>20</v>
      </c>
      <c r="S109" s="476">
        <f t="shared" si="174"/>
        <v>1.3793103448275863</v>
      </c>
      <c r="T109" s="512">
        <v>214</v>
      </c>
      <c r="U109" s="483">
        <f t="shared" si="175"/>
        <v>14.758620689655173</v>
      </c>
      <c r="V109" s="512">
        <v>8</v>
      </c>
      <c r="W109" s="483">
        <f t="shared" si="176"/>
        <v>0.55172413793103448</v>
      </c>
      <c r="X109" s="514">
        <v>4</v>
      </c>
      <c r="Y109" s="479">
        <f t="shared" si="177"/>
        <v>0.27586206896551724</v>
      </c>
      <c r="Z109" s="620">
        <v>4</v>
      </c>
      <c r="AA109" s="510">
        <f t="shared" si="178"/>
        <v>0.27586206896551724</v>
      </c>
    </row>
    <row r="110" spans="1:27" ht="16.5" thickBot="1" x14ac:dyDescent="0.3">
      <c r="A110" s="1370"/>
      <c r="B110" s="1369"/>
      <c r="C110" s="645" t="s">
        <v>89</v>
      </c>
      <c r="D110" s="508" t="s">
        <v>155</v>
      </c>
      <c r="E110" s="486">
        <v>2398</v>
      </c>
      <c r="F110" s="484">
        <v>2344</v>
      </c>
      <c r="G110" s="474">
        <f t="shared" si="167"/>
        <v>97.748123436196835</v>
      </c>
      <c r="H110" s="486">
        <v>13</v>
      </c>
      <c r="I110" s="476">
        <f t="shared" si="168"/>
        <v>0.55460750853242324</v>
      </c>
      <c r="J110" s="475">
        <f t="shared" si="169"/>
        <v>2331</v>
      </c>
      <c r="K110" s="477">
        <f t="shared" si="170"/>
        <v>99.445392491467572</v>
      </c>
      <c r="L110" s="477">
        <v>0</v>
      </c>
      <c r="M110" s="479">
        <f t="shared" si="171"/>
        <v>0</v>
      </c>
      <c r="N110" s="487">
        <v>2083</v>
      </c>
      <c r="O110" s="476">
        <f t="shared" si="172"/>
        <v>89.360789360789354</v>
      </c>
      <c r="P110" s="481">
        <v>4</v>
      </c>
      <c r="Q110" s="482">
        <f t="shared" si="173"/>
        <v>0.1716001716001716</v>
      </c>
      <c r="R110" s="451">
        <v>13</v>
      </c>
      <c r="S110" s="476">
        <f t="shared" si="174"/>
        <v>0.55770055770055771</v>
      </c>
      <c r="T110" s="451">
        <v>210</v>
      </c>
      <c r="U110" s="483">
        <f t="shared" si="175"/>
        <v>9.0090090090090094</v>
      </c>
      <c r="V110" s="451">
        <v>10</v>
      </c>
      <c r="W110" s="483">
        <f t="shared" si="176"/>
        <v>0.42900042900042895</v>
      </c>
      <c r="X110" s="451">
        <v>9</v>
      </c>
      <c r="Y110" s="479">
        <f t="shared" si="177"/>
        <v>0.38610038610038611</v>
      </c>
      <c r="Z110" s="536">
        <v>2</v>
      </c>
      <c r="AA110" s="510">
        <f t="shared" si="178"/>
        <v>8.5800085800085801E-2</v>
      </c>
    </row>
    <row r="111" spans="1:27" ht="16.5" thickBot="1" x14ac:dyDescent="0.3">
      <c r="A111" s="1370"/>
      <c r="B111" s="1369"/>
      <c r="C111" s="645" t="s">
        <v>158</v>
      </c>
      <c r="D111" s="508" t="s">
        <v>159</v>
      </c>
      <c r="E111" s="486">
        <v>2730</v>
      </c>
      <c r="F111" s="473">
        <v>2677</v>
      </c>
      <c r="G111" s="474">
        <f t="shared" si="167"/>
        <v>98.058608058608058</v>
      </c>
      <c r="H111" s="473">
        <v>8</v>
      </c>
      <c r="I111" s="476">
        <f t="shared" si="168"/>
        <v>0.29884198729921557</v>
      </c>
      <c r="J111" s="475">
        <f t="shared" si="169"/>
        <v>2669</v>
      </c>
      <c r="K111" s="477">
        <f t="shared" si="170"/>
        <v>99.701158012700787</v>
      </c>
      <c r="L111" s="477">
        <v>0</v>
      </c>
      <c r="M111" s="479">
        <f t="shared" si="171"/>
        <v>0</v>
      </c>
      <c r="N111" s="487">
        <v>2314</v>
      </c>
      <c r="O111" s="476">
        <f t="shared" si="172"/>
        <v>86.69913825402773</v>
      </c>
      <c r="P111" s="516">
        <v>1</v>
      </c>
      <c r="Q111" s="482">
        <f t="shared" si="173"/>
        <v>3.7467216185837392E-2</v>
      </c>
      <c r="R111" s="473">
        <v>40</v>
      </c>
      <c r="S111" s="476">
        <f t="shared" si="174"/>
        <v>1.4986886474334957</v>
      </c>
      <c r="T111" s="473">
        <v>290</v>
      </c>
      <c r="U111" s="483">
        <f t="shared" si="175"/>
        <v>10.865492693892843</v>
      </c>
      <c r="V111" s="473">
        <v>12</v>
      </c>
      <c r="W111" s="483">
        <f t="shared" si="176"/>
        <v>0.44960659423004873</v>
      </c>
      <c r="X111" s="473">
        <v>8</v>
      </c>
      <c r="Y111" s="479">
        <f t="shared" si="177"/>
        <v>0.29973772948669913</v>
      </c>
      <c r="Z111" s="537">
        <v>4</v>
      </c>
      <c r="AA111" s="510">
        <f t="shared" si="178"/>
        <v>0.14986886474334957</v>
      </c>
    </row>
    <row r="112" spans="1:27" ht="16.5" thickBot="1" x14ac:dyDescent="0.3">
      <c r="A112" s="1371"/>
      <c r="B112" s="1369"/>
      <c r="C112" s="646" t="s">
        <v>160</v>
      </c>
      <c r="D112" s="520" t="s">
        <v>157</v>
      </c>
      <c r="E112" s="492">
        <v>1330</v>
      </c>
      <c r="F112" s="493">
        <v>1314</v>
      </c>
      <c r="G112" s="494">
        <f t="shared" si="167"/>
        <v>98.796992481203006</v>
      </c>
      <c r="H112" s="492">
        <v>0</v>
      </c>
      <c r="I112" s="495">
        <f t="shared" si="168"/>
        <v>0</v>
      </c>
      <c r="J112" s="496">
        <f t="shared" si="169"/>
        <v>1314</v>
      </c>
      <c r="K112" s="497">
        <f>+J112/F112*100</f>
        <v>100</v>
      </c>
      <c r="L112" s="559">
        <v>1</v>
      </c>
      <c r="M112" s="499">
        <f>+L112/J112*100</f>
        <v>7.6103500761035003E-2</v>
      </c>
      <c r="N112" s="559">
        <v>979</v>
      </c>
      <c r="O112" s="495">
        <f t="shared" si="172"/>
        <v>74.50532724505328</v>
      </c>
      <c r="P112" s="500">
        <v>0</v>
      </c>
      <c r="Q112" s="501">
        <f t="shared" si="173"/>
        <v>0</v>
      </c>
      <c r="R112" s="502">
        <v>31</v>
      </c>
      <c r="S112" s="495">
        <f t="shared" si="174"/>
        <v>2.359208523592085</v>
      </c>
      <c r="T112" s="502">
        <v>286</v>
      </c>
      <c r="U112" s="503">
        <f t="shared" si="175"/>
        <v>21.765601217656013</v>
      </c>
      <c r="V112" s="502">
        <v>4</v>
      </c>
      <c r="W112" s="503">
        <f t="shared" si="176"/>
        <v>0.30441400304414001</v>
      </c>
      <c r="X112" s="502">
        <v>10</v>
      </c>
      <c r="Y112" s="499">
        <f t="shared" si="177"/>
        <v>0.76103500761035003</v>
      </c>
      <c r="Z112" s="541">
        <v>3</v>
      </c>
      <c r="AA112" s="525">
        <f t="shared" si="178"/>
        <v>0.22831050228310501</v>
      </c>
    </row>
    <row r="113" spans="1:27" s="672" customFormat="1" ht="19.5" customHeight="1" thickBot="1" x14ac:dyDescent="0.3">
      <c r="A113" s="660" t="s">
        <v>172</v>
      </c>
      <c r="B113" s="635"/>
      <c r="C113" s="635"/>
      <c r="D113" s="635"/>
      <c r="E113" s="632">
        <f>SUM(E31:E112)</f>
        <v>174001</v>
      </c>
      <c r="F113" s="661">
        <f>SUM(F31:F112)</f>
        <v>171340</v>
      </c>
      <c r="G113" s="662">
        <f t="shared" si="167"/>
        <v>98.470698444261814</v>
      </c>
      <c r="H113" s="632">
        <f>SUM(H31:H112)</f>
        <v>1021</v>
      </c>
      <c r="I113" s="663">
        <f t="shared" si="168"/>
        <v>0.59589121045873705</v>
      </c>
      <c r="J113" s="632">
        <f>SUM(J31:J112)</f>
        <v>170319</v>
      </c>
      <c r="K113" s="664">
        <f>+J113/F113*100</f>
        <v>99.404108789541269</v>
      </c>
      <c r="L113" s="665">
        <f>SUM(L31:L112)</f>
        <v>41</v>
      </c>
      <c r="M113" s="666">
        <f>+L113/J113*100</f>
        <v>2.4072475766062508E-2</v>
      </c>
      <c r="N113" s="635">
        <f>SUM(N31:N112)</f>
        <v>129407</v>
      </c>
      <c r="O113" s="663">
        <f t="shared" si="172"/>
        <v>75.97919198680124</v>
      </c>
      <c r="P113" s="667">
        <f>SUM(P31:P112)</f>
        <v>1059</v>
      </c>
      <c r="Q113" s="668">
        <f t="shared" si="173"/>
        <v>0.62177443503073648</v>
      </c>
      <c r="R113" s="632">
        <f>SUM(R31:R112)</f>
        <v>3121</v>
      </c>
      <c r="S113" s="663">
        <f t="shared" si="174"/>
        <v>1.8324438259970994</v>
      </c>
      <c r="T113" s="632">
        <f>SUM(T31:T112)</f>
        <v>28124</v>
      </c>
      <c r="U113" s="669">
        <f t="shared" si="175"/>
        <v>16.512544108408338</v>
      </c>
      <c r="V113" s="632">
        <f>SUM(V31:V112)</f>
        <v>7193</v>
      </c>
      <c r="W113" s="669">
        <f t="shared" si="176"/>
        <v>4.2232516630557955</v>
      </c>
      <c r="X113" s="661">
        <f>SUM(X31:X112)</f>
        <v>822</v>
      </c>
      <c r="Y113" s="666">
        <f t="shared" si="177"/>
        <v>0.48262378243178977</v>
      </c>
      <c r="Z113" s="670">
        <f>SUM(Z31:Z112)</f>
        <v>552</v>
      </c>
      <c r="AA113" s="671">
        <f t="shared" si="178"/>
        <v>0.32409772250893909</v>
      </c>
    </row>
    <row r="114" spans="1:27" ht="16.5" thickTop="1" x14ac:dyDescent="0.25">
      <c r="H114" s="471"/>
      <c r="N114" s="622"/>
    </row>
  </sheetData>
  <mergeCells count="44">
    <mergeCell ref="B1:Z1"/>
    <mergeCell ref="B2:Z2"/>
    <mergeCell ref="B3:Z3"/>
    <mergeCell ref="B4:Z4"/>
    <mergeCell ref="B5:Z5"/>
    <mergeCell ref="K29:K30"/>
    <mergeCell ref="D29:D30"/>
    <mergeCell ref="C29:C30"/>
    <mergeCell ref="B29:B30"/>
    <mergeCell ref="A29:A30"/>
    <mergeCell ref="F29:F30"/>
    <mergeCell ref="E29:E30"/>
    <mergeCell ref="J29:J30"/>
    <mergeCell ref="H29:H30"/>
    <mergeCell ref="G29:G30"/>
    <mergeCell ref="I29:I30"/>
    <mergeCell ref="A8:Y8"/>
    <mergeCell ref="A10:A11"/>
    <mergeCell ref="C10:C11"/>
    <mergeCell ref="D10:D11"/>
    <mergeCell ref="E10:E11"/>
    <mergeCell ref="F10:F11"/>
    <mergeCell ref="G10:G11"/>
    <mergeCell ref="H10:H11"/>
    <mergeCell ref="I10:I11"/>
    <mergeCell ref="J10:Y10"/>
    <mergeCell ref="B31:B36"/>
    <mergeCell ref="B37:B44"/>
    <mergeCell ref="B45:B51"/>
    <mergeCell ref="A12:A25"/>
    <mergeCell ref="A26:B26"/>
    <mergeCell ref="A31:A72"/>
    <mergeCell ref="B59:B63"/>
    <mergeCell ref="B52:B58"/>
    <mergeCell ref="B64:B72"/>
    <mergeCell ref="B73:B76"/>
    <mergeCell ref="B83:B88"/>
    <mergeCell ref="B77:B82"/>
    <mergeCell ref="A74:A112"/>
    <mergeCell ref="B107:B112"/>
    <mergeCell ref="B102:B106"/>
    <mergeCell ref="B89:B93"/>
    <mergeCell ref="B98:B101"/>
    <mergeCell ref="B94:B97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topLeftCell="A22" workbookViewId="0">
      <selection activeCell="D5" sqref="D5"/>
    </sheetView>
  </sheetViews>
  <sheetFormatPr defaultRowHeight="15" x14ac:dyDescent="0.25"/>
  <cols>
    <col min="1" max="1" width="13.42578125" style="677" customWidth="1"/>
    <col min="2" max="2" width="21.7109375" style="677" customWidth="1"/>
    <col min="3" max="3" width="12.5703125" style="677" customWidth="1"/>
    <col min="4" max="4" width="12.28515625" style="677" customWidth="1"/>
    <col min="5" max="5" width="9.140625" style="677"/>
    <col min="6" max="6" width="10.42578125" style="677" customWidth="1"/>
    <col min="7" max="7" width="9.140625" style="829"/>
    <col min="8" max="20" width="9.140625" style="677"/>
    <col min="21" max="21" width="8.42578125" style="677" customWidth="1"/>
    <col min="22" max="16384" width="9.140625" style="677"/>
  </cols>
  <sheetData>
    <row r="1" spans="1:25" ht="21" x14ac:dyDescent="0.35">
      <c r="B1" s="683"/>
      <c r="C1" s="683"/>
      <c r="D1" s="683"/>
      <c r="E1" s="683"/>
      <c r="F1" s="683"/>
      <c r="G1" s="824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</row>
    <row r="2" spans="1:25" ht="21" x14ac:dyDescent="0.35">
      <c r="B2" s="683"/>
      <c r="C2" s="683"/>
      <c r="D2" s="683"/>
      <c r="E2" s="683"/>
      <c r="F2" s="683"/>
      <c r="G2" s="824"/>
      <c r="H2" s="683"/>
      <c r="I2" s="684" t="s">
        <v>340</v>
      </c>
      <c r="J2" s="684"/>
      <c r="K2" s="684"/>
      <c r="L2" s="684"/>
      <c r="M2" s="684"/>
      <c r="N2" s="684"/>
      <c r="O2" s="684"/>
      <c r="P2" s="683"/>
      <c r="Q2" s="683"/>
      <c r="R2" s="683"/>
      <c r="S2" s="683"/>
      <c r="T2" s="683"/>
      <c r="U2" s="683"/>
      <c r="V2" s="683"/>
      <c r="W2" s="683"/>
      <c r="X2" s="683"/>
      <c r="Y2" s="683"/>
    </row>
    <row r="3" spans="1:25" ht="21" x14ac:dyDescent="0.35">
      <c r="B3" s="683"/>
      <c r="C3" s="683"/>
      <c r="D3" s="683"/>
      <c r="E3" s="683"/>
      <c r="F3" s="683"/>
      <c r="G3" s="824"/>
      <c r="H3" s="683"/>
      <c r="I3" s="684" t="s">
        <v>484</v>
      </c>
      <c r="J3" s="684"/>
      <c r="K3" s="684"/>
      <c r="L3" s="684"/>
      <c r="M3" s="684"/>
      <c r="N3" s="684"/>
      <c r="O3" s="684"/>
      <c r="P3" s="683"/>
      <c r="Q3" s="683"/>
      <c r="R3" s="683"/>
      <c r="S3" s="683"/>
      <c r="T3" s="683"/>
      <c r="U3" s="683"/>
      <c r="V3" s="683"/>
      <c r="W3" s="683"/>
      <c r="X3" s="683"/>
      <c r="Y3" s="683"/>
    </row>
    <row r="4" spans="1:25" ht="21" x14ac:dyDescent="0.35">
      <c r="B4" s="683"/>
      <c r="C4" s="683"/>
      <c r="D4" s="683"/>
      <c r="E4" s="683"/>
      <c r="F4" s="683"/>
      <c r="G4" s="824"/>
      <c r="H4" s="683"/>
      <c r="I4" s="684" t="s">
        <v>485</v>
      </c>
      <c r="J4" s="684"/>
      <c r="K4" s="684"/>
      <c r="L4" s="684"/>
      <c r="M4" s="684"/>
      <c r="N4" s="684"/>
      <c r="O4" s="684"/>
      <c r="P4" s="683"/>
      <c r="Q4" s="683"/>
      <c r="R4" s="683"/>
      <c r="S4" s="683"/>
      <c r="T4" s="683"/>
      <c r="U4" s="683"/>
      <c r="V4" s="683"/>
      <c r="W4" s="683"/>
      <c r="X4" s="683"/>
      <c r="Y4" s="683"/>
    </row>
    <row r="5" spans="1:25" ht="21" x14ac:dyDescent="0.35">
      <c r="B5" s="683"/>
      <c r="C5" s="683"/>
      <c r="D5" s="683"/>
      <c r="E5" s="683"/>
      <c r="F5" s="683"/>
      <c r="G5" s="824"/>
      <c r="H5" s="683"/>
      <c r="I5" s="684" t="s">
        <v>486</v>
      </c>
      <c r="J5" s="684"/>
      <c r="K5" s="684"/>
      <c r="L5" s="684"/>
      <c r="M5" s="684"/>
      <c r="N5" s="684"/>
      <c r="O5" s="684"/>
      <c r="P5" s="683"/>
      <c r="Q5" s="683"/>
      <c r="R5" s="683"/>
      <c r="S5" s="683"/>
      <c r="T5" s="683"/>
      <c r="U5" s="683"/>
      <c r="V5" s="683"/>
      <c r="W5" s="683"/>
      <c r="X5" s="683"/>
      <c r="Y5" s="683"/>
    </row>
    <row r="6" spans="1:25" ht="21" x14ac:dyDescent="0.35">
      <c r="B6" s="683"/>
      <c r="C6" s="683"/>
      <c r="F6" s="683"/>
      <c r="G6" s="824"/>
      <c r="H6" s="683"/>
      <c r="I6" s="684" t="s">
        <v>577</v>
      </c>
      <c r="J6" s="684"/>
      <c r="K6" s="684"/>
      <c r="L6" s="684"/>
      <c r="M6" s="684"/>
      <c r="N6" s="684"/>
      <c r="O6" s="684"/>
      <c r="P6" s="683"/>
      <c r="Q6" s="683"/>
      <c r="R6" s="683"/>
      <c r="S6" s="683"/>
      <c r="T6" s="683"/>
      <c r="U6" s="683"/>
      <c r="V6" s="683"/>
      <c r="W6" s="683"/>
      <c r="X6" s="683"/>
      <c r="Y6" s="683"/>
    </row>
    <row r="7" spans="1:25" ht="21" x14ac:dyDescent="0.35">
      <c r="B7" s="683"/>
      <c r="C7" s="683"/>
      <c r="D7" s="683"/>
      <c r="E7" s="683"/>
      <c r="F7" s="683"/>
      <c r="G7" s="824"/>
      <c r="H7" s="683"/>
      <c r="I7" s="684"/>
      <c r="J7" s="684"/>
      <c r="K7" s="684"/>
      <c r="L7" s="684"/>
      <c r="M7" s="684"/>
      <c r="N7" s="684"/>
      <c r="O7" s="684"/>
      <c r="P7" s="683"/>
      <c r="Q7" s="683"/>
      <c r="R7" s="683"/>
      <c r="S7" s="683"/>
      <c r="T7" s="683"/>
      <c r="U7" s="683"/>
      <c r="V7" s="683"/>
      <c r="W7" s="683"/>
      <c r="X7" s="683"/>
      <c r="Y7" s="683"/>
    </row>
    <row r="8" spans="1:25" ht="21" x14ac:dyDescent="0.35">
      <c r="B8" s="683"/>
      <c r="C8" s="683"/>
      <c r="D8" s="683"/>
      <c r="E8" s="683"/>
      <c r="F8" s="683"/>
      <c r="G8" s="824"/>
      <c r="H8" s="683"/>
      <c r="I8" s="684" t="s">
        <v>487</v>
      </c>
      <c r="J8" s="684"/>
      <c r="K8" s="684"/>
      <c r="L8" s="684"/>
      <c r="M8" s="684"/>
      <c r="N8" s="684"/>
      <c r="O8" s="684"/>
      <c r="P8" s="683"/>
      <c r="Q8" s="683"/>
      <c r="R8" s="683"/>
      <c r="S8" s="683"/>
      <c r="T8" s="683"/>
      <c r="U8" s="683"/>
      <c r="V8" s="683"/>
      <c r="W8" s="683"/>
      <c r="X8" s="683"/>
      <c r="Y8" s="683"/>
    </row>
    <row r="9" spans="1:25" ht="21" x14ac:dyDescent="0.35">
      <c r="B9" s="683"/>
      <c r="C9" s="683"/>
      <c r="D9" s="683"/>
      <c r="E9" s="683"/>
      <c r="F9" s="683"/>
      <c r="G9" s="824"/>
      <c r="H9" s="683"/>
      <c r="I9" s="684" t="s">
        <v>488</v>
      </c>
      <c r="J9" s="684"/>
      <c r="K9" s="684"/>
      <c r="L9" s="684"/>
      <c r="M9" s="684"/>
      <c r="N9" s="684"/>
      <c r="O9" s="684"/>
      <c r="P9" s="683"/>
      <c r="Q9" s="683"/>
      <c r="R9" s="683"/>
      <c r="S9" s="683"/>
      <c r="T9" s="683"/>
      <c r="U9" s="683"/>
      <c r="V9" s="683"/>
      <c r="W9" s="683"/>
      <c r="X9" s="683"/>
      <c r="Y9" s="683"/>
    </row>
    <row r="10" spans="1:25" ht="15.75" thickBot="1" x14ac:dyDescent="0.3">
      <c r="B10" s="857"/>
      <c r="C10" s="857"/>
      <c r="D10" s="857"/>
      <c r="E10" s="857"/>
      <c r="F10" s="857"/>
      <c r="G10" s="858"/>
      <c r="H10" s="857"/>
      <c r="I10" s="857"/>
      <c r="J10" s="857"/>
      <c r="K10" s="857"/>
      <c r="L10" s="857"/>
      <c r="M10" s="857"/>
      <c r="N10" s="857"/>
      <c r="O10" s="857"/>
      <c r="P10" s="857"/>
      <c r="Q10" s="857"/>
      <c r="R10" s="857"/>
      <c r="S10" s="857"/>
      <c r="T10" s="857"/>
      <c r="U10" s="857"/>
      <c r="V10" s="857"/>
      <c r="W10" s="857"/>
      <c r="X10" s="857"/>
      <c r="Y10" s="857"/>
    </row>
    <row r="11" spans="1:25" ht="16.5" thickTop="1" thickBot="1" x14ac:dyDescent="0.3">
      <c r="A11" s="1421" t="s">
        <v>1</v>
      </c>
      <c r="B11" s="1407" t="s">
        <v>196</v>
      </c>
      <c r="C11" s="1409" t="s">
        <v>3</v>
      </c>
      <c r="D11" s="1411" t="s">
        <v>4</v>
      </c>
      <c r="E11" s="1413" t="s">
        <v>5</v>
      </c>
      <c r="F11" s="1426" t="s">
        <v>6</v>
      </c>
      <c r="G11" s="1428" t="s">
        <v>5</v>
      </c>
      <c r="H11" s="1415" t="s">
        <v>7</v>
      </c>
      <c r="I11" s="1417" t="s">
        <v>5</v>
      </c>
      <c r="J11" s="1419" t="s">
        <v>8</v>
      </c>
      <c r="K11" s="1419"/>
      <c r="L11" s="1419"/>
      <c r="M11" s="1419"/>
      <c r="N11" s="1419"/>
      <c r="O11" s="1419"/>
      <c r="P11" s="1419"/>
      <c r="Q11" s="1419"/>
      <c r="R11" s="1419"/>
      <c r="S11" s="1419"/>
      <c r="T11" s="1419"/>
      <c r="U11" s="1419"/>
      <c r="V11" s="1419"/>
      <c r="W11" s="1419"/>
      <c r="X11" s="1419"/>
      <c r="Y11" s="1420"/>
    </row>
    <row r="12" spans="1:25" ht="30.75" thickBot="1" x14ac:dyDescent="0.3">
      <c r="A12" s="1422"/>
      <c r="B12" s="1408"/>
      <c r="C12" s="1410"/>
      <c r="D12" s="1412"/>
      <c r="E12" s="1414"/>
      <c r="F12" s="1427"/>
      <c r="G12" s="1429"/>
      <c r="H12" s="1416"/>
      <c r="I12" s="1418"/>
      <c r="J12" s="679" t="s">
        <v>9</v>
      </c>
      <c r="K12" s="679" t="s">
        <v>5</v>
      </c>
      <c r="L12" s="679" t="s">
        <v>10</v>
      </c>
      <c r="M12" s="679" t="s">
        <v>5</v>
      </c>
      <c r="N12" s="679" t="s">
        <v>11</v>
      </c>
      <c r="O12" s="679" t="s">
        <v>5</v>
      </c>
      <c r="P12" s="679" t="s">
        <v>12</v>
      </c>
      <c r="Q12" s="679" t="s">
        <v>5</v>
      </c>
      <c r="R12" s="679" t="s">
        <v>13</v>
      </c>
      <c r="S12" s="679" t="s">
        <v>5</v>
      </c>
      <c r="T12" s="679" t="s">
        <v>14</v>
      </c>
      <c r="U12" s="679" t="s">
        <v>5</v>
      </c>
      <c r="V12" s="679" t="s">
        <v>15</v>
      </c>
      <c r="W12" s="679" t="s">
        <v>5</v>
      </c>
      <c r="X12" s="679" t="s">
        <v>16</v>
      </c>
      <c r="Y12" s="681" t="s">
        <v>5</v>
      </c>
    </row>
    <row r="13" spans="1:25" ht="25.5" customHeight="1" x14ac:dyDescent="0.25">
      <c r="A13" s="1423" t="s">
        <v>188</v>
      </c>
      <c r="B13" s="736" t="s">
        <v>489</v>
      </c>
      <c r="C13" s="685">
        <v>16391</v>
      </c>
      <c r="D13" s="686">
        <v>15736</v>
      </c>
      <c r="E13" s="687">
        <f>D13*100/C13</f>
        <v>96.003904581782692</v>
      </c>
      <c r="F13" s="688">
        <v>52</v>
      </c>
      <c r="G13" s="825">
        <f t="shared" ref="G13:G25" si="0">F13*100/D13</f>
        <v>0.33045246568378239</v>
      </c>
      <c r="H13" s="688">
        <f t="shared" ref="H13:H25" si="1">D13-F13</f>
        <v>15684</v>
      </c>
      <c r="I13" s="690">
        <f>H13*100/D13</f>
        <v>99.669547534316223</v>
      </c>
      <c r="J13" s="691">
        <v>7</v>
      </c>
      <c r="K13" s="692">
        <f>J13*100/H13</f>
        <v>4.4631471563376691E-2</v>
      </c>
      <c r="L13" s="688">
        <f>H13-N13-P13-J13-R13-T13-V13-X13</f>
        <v>11394</v>
      </c>
      <c r="M13" s="689">
        <f>L13*100/H13</f>
        <v>72.647283856159149</v>
      </c>
      <c r="N13" s="691">
        <v>189</v>
      </c>
      <c r="O13" s="693">
        <f>N13*100/H13</f>
        <v>1.2050497322111706</v>
      </c>
      <c r="P13" s="688">
        <v>343</v>
      </c>
      <c r="Q13" s="689">
        <f>P13*100/H13</f>
        <v>2.186942106605458</v>
      </c>
      <c r="R13" s="688">
        <v>2318</v>
      </c>
      <c r="S13" s="694">
        <f>R13*100/H13</f>
        <v>14.779393011986738</v>
      </c>
      <c r="T13" s="688">
        <v>1234</v>
      </c>
      <c r="U13" s="694">
        <f>T13*100/H13</f>
        <v>7.8678908441724049</v>
      </c>
      <c r="V13" s="691">
        <v>170</v>
      </c>
      <c r="W13" s="692">
        <f>V13*100/H13</f>
        <v>1.0839071665391482</v>
      </c>
      <c r="X13" s="695">
        <v>29</v>
      </c>
      <c r="Y13" s="696">
        <f>X13*100/H13</f>
        <v>0.18490181076256057</v>
      </c>
    </row>
    <row r="14" spans="1:25" ht="25.5" customHeight="1" x14ac:dyDescent="0.25">
      <c r="A14" s="1424"/>
      <c r="B14" s="737" t="s">
        <v>43</v>
      </c>
      <c r="C14" s="697">
        <v>16599</v>
      </c>
      <c r="D14" s="698">
        <v>15773</v>
      </c>
      <c r="E14" s="699">
        <f t="shared" ref="E14:E25" si="2">D14*100/C14</f>
        <v>95.023796614253868</v>
      </c>
      <c r="F14" s="700">
        <v>76</v>
      </c>
      <c r="G14" s="826">
        <f t="shared" si="0"/>
        <v>0.48183604894439863</v>
      </c>
      <c r="H14" s="702">
        <f t="shared" si="1"/>
        <v>15697</v>
      </c>
      <c r="I14" s="703">
        <f t="shared" ref="I14:I25" si="3">H14*100/D14</f>
        <v>99.518163951055598</v>
      </c>
      <c r="J14" s="704">
        <v>13</v>
      </c>
      <c r="K14" s="705">
        <f t="shared" ref="K14:K25" si="4">J14*100/H14</f>
        <v>8.2818372937503978E-2</v>
      </c>
      <c r="L14" s="702">
        <f t="shared" ref="L14:L24" si="5">H14-N14-P14-J14-R14-T14-V14-X14</f>
        <v>11843</v>
      </c>
      <c r="M14" s="701">
        <f t="shared" ref="M14:M25" si="6">L14*100/H14</f>
        <v>75.447537746066132</v>
      </c>
      <c r="N14" s="704">
        <v>84</v>
      </c>
      <c r="O14" s="706">
        <f t="shared" ref="O14:O25" si="7">N14*100/H14</f>
        <v>0.53513410205771805</v>
      </c>
      <c r="P14" s="702">
        <v>268</v>
      </c>
      <c r="Q14" s="701">
        <f t="shared" ref="Q14:Q25" si="8">P14*100/H14</f>
        <v>1.7073326113270051</v>
      </c>
      <c r="R14" s="702">
        <v>1997</v>
      </c>
      <c r="S14" s="707">
        <f t="shared" ref="S14:S25" si="9">R14*100/H14</f>
        <v>12.722176212015034</v>
      </c>
      <c r="T14" s="702">
        <v>1400</v>
      </c>
      <c r="U14" s="707">
        <f t="shared" ref="U14:U25" si="10">T14*100/H14</f>
        <v>8.9189017009619675</v>
      </c>
      <c r="V14" s="704">
        <v>48</v>
      </c>
      <c r="W14" s="705">
        <f t="shared" ref="W14:W25" si="11">V14*100/H14</f>
        <v>0.30579091546155318</v>
      </c>
      <c r="X14" s="708">
        <v>44</v>
      </c>
      <c r="Y14" s="709">
        <f t="shared" ref="Y14:Y25" si="12">X14*100/H14</f>
        <v>0.28030833917309039</v>
      </c>
    </row>
    <row r="15" spans="1:25" ht="25.5" customHeight="1" x14ac:dyDescent="0.25">
      <c r="A15" s="1424"/>
      <c r="B15" s="737" t="s">
        <v>141</v>
      </c>
      <c r="C15" s="697">
        <v>10169</v>
      </c>
      <c r="D15" s="698">
        <v>9874</v>
      </c>
      <c r="E15" s="699">
        <f t="shared" si="2"/>
        <v>97.099026452945225</v>
      </c>
      <c r="F15" s="700">
        <v>185</v>
      </c>
      <c r="G15" s="826">
        <f t="shared" si="0"/>
        <v>1.8736074539193843</v>
      </c>
      <c r="H15" s="702">
        <f t="shared" si="1"/>
        <v>9689</v>
      </c>
      <c r="I15" s="703">
        <f t="shared" si="3"/>
        <v>98.126392546080609</v>
      </c>
      <c r="J15" s="704">
        <v>8</v>
      </c>
      <c r="K15" s="705">
        <f t="shared" si="4"/>
        <v>8.256786046031582E-2</v>
      </c>
      <c r="L15" s="702">
        <f t="shared" si="5"/>
        <v>5653</v>
      </c>
      <c r="M15" s="701">
        <f t="shared" si="6"/>
        <v>58.344514397770666</v>
      </c>
      <c r="N15" s="704">
        <v>45</v>
      </c>
      <c r="O15" s="706">
        <f t="shared" si="7"/>
        <v>0.46444421508927652</v>
      </c>
      <c r="P15" s="702">
        <v>78</v>
      </c>
      <c r="Q15" s="701">
        <f t="shared" si="8"/>
        <v>0.80503663948807924</v>
      </c>
      <c r="R15" s="702">
        <v>2905</v>
      </c>
      <c r="S15" s="707">
        <f t="shared" si="9"/>
        <v>29.982454329652182</v>
      </c>
      <c r="T15" s="702">
        <v>980</v>
      </c>
      <c r="U15" s="707">
        <f t="shared" si="10"/>
        <v>10.114562906388688</v>
      </c>
      <c r="V15" s="704">
        <v>14</v>
      </c>
      <c r="W15" s="705">
        <f t="shared" si="11"/>
        <v>0.14449375580555268</v>
      </c>
      <c r="X15" s="708">
        <v>6</v>
      </c>
      <c r="Y15" s="709">
        <f t="shared" si="12"/>
        <v>6.1925895345236869E-2</v>
      </c>
    </row>
    <row r="16" spans="1:25" ht="25.5" customHeight="1" x14ac:dyDescent="0.25">
      <c r="A16" s="1424"/>
      <c r="B16" s="737" t="s">
        <v>490</v>
      </c>
      <c r="C16" s="697">
        <v>15261</v>
      </c>
      <c r="D16" s="698">
        <v>14854</v>
      </c>
      <c r="E16" s="699">
        <f t="shared" si="2"/>
        <v>97.33307122731145</v>
      </c>
      <c r="F16" s="700">
        <v>87</v>
      </c>
      <c r="G16" s="826">
        <f t="shared" si="0"/>
        <v>0.58570082132758849</v>
      </c>
      <c r="H16" s="702">
        <f t="shared" si="1"/>
        <v>14767</v>
      </c>
      <c r="I16" s="703">
        <f t="shared" si="3"/>
        <v>99.414299178672408</v>
      </c>
      <c r="J16" s="704">
        <v>12</v>
      </c>
      <c r="K16" s="705">
        <f t="shared" si="4"/>
        <v>8.1262273989300471E-2</v>
      </c>
      <c r="L16" s="702">
        <f t="shared" si="5"/>
        <v>10290</v>
      </c>
      <c r="M16" s="701">
        <f t="shared" si="6"/>
        <v>69.682399945825154</v>
      </c>
      <c r="N16" s="704">
        <v>12</v>
      </c>
      <c r="O16" s="706">
        <f t="shared" si="7"/>
        <v>8.1262273989300471E-2</v>
      </c>
      <c r="P16" s="702">
        <v>84</v>
      </c>
      <c r="Q16" s="701">
        <f t="shared" si="8"/>
        <v>0.56883591792510324</v>
      </c>
      <c r="R16" s="702">
        <v>1857</v>
      </c>
      <c r="S16" s="707">
        <f t="shared" si="9"/>
        <v>12.575336899844247</v>
      </c>
      <c r="T16" s="702">
        <v>2510</v>
      </c>
      <c r="U16" s="707">
        <f t="shared" si="10"/>
        <v>16.997358976095349</v>
      </c>
      <c r="V16" s="704">
        <v>2</v>
      </c>
      <c r="W16" s="705">
        <f t="shared" si="11"/>
        <v>1.3543712331550078E-2</v>
      </c>
      <c r="X16" s="708">
        <v>0</v>
      </c>
      <c r="Y16" s="709">
        <f t="shared" si="12"/>
        <v>0</v>
      </c>
    </row>
    <row r="17" spans="1:25" ht="25.5" customHeight="1" x14ac:dyDescent="0.25">
      <c r="A17" s="1424"/>
      <c r="B17" s="737" t="s">
        <v>491</v>
      </c>
      <c r="C17" s="697">
        <v>11254</v>
      </c>
      <c r="D17" s="698">
        <v>11182</v>
      </c>
      <c r="E17" s="699">
        <f t="shared" si="2"/>
        <v>99.360227474675668</v>
      </c>
      <c r="F17" s="700">
        <v>121</v>
      </c>
      <c r="G17" s="826">
        <f t="shared" si="0"/>
        <v>1.0820962260776248</v>
      </c>
      <c r="H17" s="702">
        <f t="shared" si="1"/>
        <v>11061</v>
      </c>
      <c r="I17" s="703">
        <f t="shared" si="3"/>
        <v>98.917903773922376</v>
      </c>
      <c r="J17" s="704">
        <v>4</v>
      </c>
      <c r="K17" s="705">
        <f t="shared" si="4"/>
        <v>3.6163095560980019E-2</v>
      </c>
      <c r="L17" s="702">
        <f t="shared" si="5"/>
        <v>8811</v>
      </c>
      <c r="M17" s="701">
        <f t="shared" si="6"/>
        <v>79.658258746948732</v>
      </c>
      <c r="N17" s="704">
        <v>66</v>
      </c>
      <c r="O17" s="706">
        <f t="shared" si="7"/>
        <v>0.59669107675617028</v>
      </c>
      <c r="P17" s="702">
        <v>58</v>
      </c>
      <c r="Q17" s="701">
        <f t="shared" si="8"/>
        <v>0.52436488563421024</v>
      </c>
      <c r="R17" s="702">
        <v>1109</v>
      </c>
      <c r="S17" s="707">
        <f t="shared" si="9"/>
        <v>10.026218244281711</v>
      </c>
      <c r="T17" s="702">
        <v>979</v>
      </c>
      <c r="U17" s="707">
        <f t="shared" si="10"/>
        <v>8.8509176385498591</v>
      </c>
      <c r="V17" s="704">
        <v>22</v>
      </c>
      <c r="W17" s="705">
        <f t="shared" si="11"/>
        <v>0.1988970255853901</v>
      </c>
      <c r="X17" s="708">
        <v>12</v>
      </c>
      <c r="Y17" s="709">
        <f t="shared" si="12"/>
        <v>0.10848928668294006</v>
      </c>
    </row>
    <row r="18" spans="1:25" ht="25.5" customHeight="1" x14ac:dyDescent="0.25">
      <c r="A18" s="1424"/>
      <c r="B18" s="737" t="s">
        <v>492</v>
      </c>
      <c r="C18" s="697">
        <v>17975</v>
      </c>
      <c r="D18" s="698">
        <v>16558</v>
      </c>
      <c r="E18" s="699">
        <f t="shared" si="2"/>
        <v>92.116828929068149</v>
      </c>
      <c r="F18" s="700">
        <v>314</v>
      </c>
      <c r="G18" s="826">
        <f t="shared" si="0"/>
        <v>1.8963642952047348</v>
      </c>
      <c r="H18" s="702">
        <f t="shared" si="1"/>
        <v>16244</v>
      </c>
      <c r="I18" s="703">
        <f t="shared" si="3"/>
        <v>98.103635704795266</v>
      </c>
      <c r="J18" s="704">
        <v>14</v>
      </c>
      <c r="K18" s="705">
        <f t="shared" si="4"/>
        <v>8.618566855454321E-2</v>
      </c>
      <c r="L18" s="702">
        <f t="shared" si="5"/>
        <v>11657</v>
      </c>
      <c r="M18" s="701">
        <f t="shared" si="6"/>
        <v>71.761881310022162</v>
      </c>
      <c r="N18" s="704">
        <v>46</v>
      </c>
      <c r="O18" s="706">
        <f t="shared" si="7"/>
        <v>0.28318148239349916</v>
      </c>
      <c r="P18" s="702">
        <v>46</v>
      </c>
      <c r="Q18" s="701">
        <f t="shared" si="8"/>
        <v>0.28318148239349916</v>
      </c>
      <c r="R18" s="702">
        <v>3506</v>
      </c>
      <c r="S18" s="707">
        <f t="shared" si="9"/>
        <v>21.583353853730607</v>
      </c>
      <c r="T18" s="702">
        <v>859</v>
      </c>
      <c r="U18" s="707">
        <f t="shared" si="10"/>
        <v>5.2881063777394735</v>
      </c>
      <c r="V18" s="704">
        <v>99</v>
      </c>
      <c r="W18" s="705">
        <f t="shared" si="11"/>
        <v>0.60945579906426983</v>
      </c>
      <c r="X18" s="708">
        <v>17</v>
      </c>
      <c r="Y18" s="709">
        <f t="shared" si="12"/>
        <v>0.10465402610194534</v>
      </c>
    </row>
    <row r="19" spans="1:25" ht="25.5" customHeight="1" x14ac:dyDescent="0.25">
      <c r="A19" s="1424"/>
      <c r="B19" s="737" t="s">
        <v>493</v>
      </c>
      <c r="C19" s="697">
        <v>16714</v>
      </c>
      <c r="D19" s="698">
        <v>16538</v>
      </c>
      <c r="E19" s="699">
        <f t="shared" si="2"/>
        <v>98.946990546846948</v>
      </c>
      <c r="F19" s="702">
        <v>84</v>
      </c>
      <c r="G19" s="826">
        <f t="shared" si="0"/>
        <v>0.50792115128794291</v>
      </c>
      <c r="H19" s="702">
        <f t="shared" si="1"/>
        <v>16454</v>
      </c>
      <c r="I19" s="703">
        <f t="shared" si="3"/>
        <v>99.492078848712055</v>
      </c>
      <c r="J19" s="704">
        <v>17</v>
      </c>
      <c r="K19" s="705">
        <f t="shared" si="4"/>
        <v>0.10331834204448766</v>
      </c>
      <c r="L19" s="702">
        <f t="shared" si="5"/>
        <v>12161</v>
      </c>
      <c r="M19" s="701">
        <f t="shared" si="6"/>
        <v>73.909079859000855</v>
      </c>
      <c r="N19" s="704">
        <v>87</v>
      </c>
      <c r="O19" s="706">
        <f t="shared" si="7"/>
        <v>0.52874680928649564</v>
      </c>
      <c r="P19" s="702">
        <v>209</v>
      </c>
      <c r="Q19" s="701">
        <f t="shared" si="8"/>
        <v>1.2702078521939955</v>
      </c>
      <c r="R19" s="702">
        <v>1973</v>
      </c>
      <c r="S19" s="707">
        <f t="shared" si="9"/>
        <v>11.991005226692598</v>
      </c>
      <c r="T19" s="702">
        <v>1890</v>
      </c>
      <c r="U19" s="707">
        <f t="shared" si="10"/>
        <v>11.486568615534217</v>
      </c>
      <c r="V19" s="704">
        <v>80</v>
      </c>
      <c r="W19" s="705">
        <f t="shared" si="11"/>
        <v>0.48620396256229487</v>
      </c>
      <c r="X19" s="708">
        <v>37</v>
      </c>
      <c r="Y19" s="709">
        <f t="shared" si="12"/>
        <v>0.22486933268506137</v>
      </c>
    </row>
    <row r="20" spans="1:25" ht="25.5" customHeight="1" x14ac:dyDescent="0.25">
      <c r="A20" s="1424"/>
      <c r="B20" s="737" t="s">
        <v>494</v>
      </c>
      <c r="C20" s="697">
        <v>14706</v>
      </c>
      <c r="D20" s="698">
        <v>14268</v>
      </c>
      <c r="E20" s="699">
        <f t="shared" si="2"/>
        <v>97.021623827009378</v>
      </c>
      <c r="F20" s="702">
        <v>93</v>
      </c>
      <c r="G20" s="826">
        <f t="shared" si="0"/>
        <v>0.65180824222035327</v>
      </c>
      <c r="H20" s="702">
        <f t="shared" si="1"/>
        <v>14175</v>
      </c>
      <c r="I20" s="703">
        <f t="shared" si="3"/>
        <v>99.348191757779645</v>
      </c>
      <c r="J20" s="704">
        <v>6</v>
      </c>
      <c r="K20" s="705">
        <f t="shared" si="4"/>
        <v>4.2328042328042326E-2</v>
      </c>
      <c r="L20" s="702">
        <f t="shared" si="5"/>
        <v>9208</v>
      </c>
      <c r="M20" s="701">
        <f t="shared" si="6"/>
        <v>64.959435626102291</v>
      </c>
      <c r="N20" s="704">
        <v>12</v>
      </c>
      <c r="O20" s="706">
        <f t="shared" si="7"/>
        <v>8.4656084656084651E-2</v>
      </c>
      <c r="P20" s="702">
        <v>94</v>
      </c>
      <c r="Q20" s="701">
        <f t="shared" si="8"/>
        <v>0.66313932980599644</v>
      </c>
      <c r="R20" s="702">
        <v>1943</v>
      </c>
      <c r="S20" s="707">
        <f t="shared" si="9"/>
        <v>13.707231040564373</v>
      </c>
      <c r="T20" s="702">
        <v>2904</v>
      </c>
      <c r="U20" s="707">
        <f t="shared" si="10"/>
        <v>20.486772486772487</v>
      </c>
      <c r="V20" s="704">
        <v>1</v>
      </c>
      <c r="W20" s="705">
        <f t="shared" si="11"/>
        <v>7.0546737213403876E-3</v>
      </c>
      <c r="X20" s="708">
        <v>7</v>
      </c>
      <c r="Y20" s="709">
        <f t="shared" si="12"/>
        <v>4.9382716049382713E-2</v>
      </c>
    </row>
    <row r="21" spans="1:25" ht="25.5" customHeight="1" x14ac:dyDescent="0.25">
      <c r="A21" s="1424"/>
      <c r="B21" s="738" t="s">
        <v>495</v>
      </c>
      <c r="C21" s="710">
        <v>17572</v>
      </c>
      <c r="D21" s="711">
        <v>17323</v>
      </c>
      <c r="E21" s="699">
        <f t="shared" si="2"/>
        <v>98.582972911450028</v>
      </c>
      <c r="F21" s="700">
        <v>128</v>
      </c>
      <c r="G21" s="826">
        <f t="shared" si="0"/>
        <v>0.73890203775327601</v>
      </c>
      <c r="H21" s="702">
        <f t="shared" si="1"/>
        <v>17195</v>
      </c>
      <c r="I21" s="703">
        <f t="shared" si="3"/>
        <v>99.261097962246723</v>
      </c>
      <c r="J21" s="712">
        <v>21</v>
      </c>
      <c r="K21" s="705">
        <f t="shared" si="4"/>
        <v>0.12212852573422507</v>
      </c>
      <c r="L21" s="702">
        <f t="shared" si="5"/>
        <v>14184</v>
      </c>
      <c r="M21" s="701">
        <f t="shared" si="6"/>
        <v>82.489095667345154</v>
      </c>
      <c r="N21" s="712">
        <v>65</v>
      </c>
      <c r="O21" s="706">
        <f t="shared" si="7"/>
        <v>0.37801686536783946</v>
      </c>
      <c r="P21" s="700">
        <v>41</v>
      </c>
      <c r="Q21" s="701">
        <f t="shared" si="8"/>
        <v>0.238441407385868</v>
      </c>
      <c r="R21" s="700">
        <v>1534</v>
      </c>
      <c r="S21" s="707">
        <f t="shared" si="9"/>
        <v>8.9211980226810113</v>
      </c>
      <c r="T21" s="700">
        <v>1289</v>
      </c>
      <c r="U21" s="707">
        <f t="shared" si="10"/>
        <v>7.4963652224483859</v>
      </c>
      <c r="V21" s="712">
        <v>44</v>
      </c>
      <c r="W21" s="705">
        <f t="shared" si="11"/>
        <v>0.2558883396336144</v>
      </c>
      <c r="X21" s="713">
        <v>17</v>
      </c>
      <c r="Y21" s="709">
        <f t="shared" si="12"/>
        <v>9.886594940389648E-2</v>
      </c>
    </row>
    <row r="22" spans="1:25" ht="25.5" customHeight="1" x14ac:dyDescent="0.25">
      <c r="A22" s="1424"/>
      <c r="B22" s="739" t="s">
        <v>496</v>
      </c>
      <c r="C22" s="710">
        <v>8595</v>
      </c>
      <c r="D22" s="711">
        <v>8327</v>
      </c>
      <c r="E22" s="699">
        <f t="shared" si="2"/>
        <v>96.881908086096573</v>
      </c>
      <c r="F22" s="700">
        <v>115</v>
      </c>
      <c r="G22" s="826">
        <f t="shared" si="0"/>
        <v>1.3810495976942476</v>
      </c>
      <c r="H22" s="702">
        <f t="shared" si="1"/>
        <v>8212</v>
      </c>
      <c r="I22" s="703">
        <f t="shared" si="3"/>
        <v>98.618950402305757</v>
      </c>
      <c r="J22" s="712">
        <v>9</v>
      </c>
      <c r="K22" s="705">
        <f t="shared" si="4"/>
        <v>0.10959571358986848</v>
      </c>
      <c r="L22" s="702">
        <f t="shared" si="5"/>
        <v>6187</v>
      </c>
      <c r="M22" s="701">
        <f t="shared" si="6"/>
        <v>75.340964442279585</v>
      </c>
      <c r="N22" s="712">
        <v>126</v>
      </c>
      <c r="O22" s="706">
        <f t="shared" si="7"/>
        <v>1.5343399902581587</v>
      </c>
      <c r="P22" s="700">
        <v>147</v>
      </c>
      <c r="Q22" s="701">
        <f t="shared" si="8"/>
        <v>1.7900633219678519</v>
      </c>
      <c r="R22" s="700">
        <v>827</v>
      </c>
      <c r="S22" s="707">
        <f t="shared" si="9"/>
        <v>10.070628348757916</v>
      </c>
      <c r="T22" s="700">
        <v>764</v>
      </c>
      <c r="U22" s="707">
        <f t="shared" si="10"/>
        <v>9.3034583536288356</v>
      </c>
      <c r="V22" s="712">
        <v>93</v>
      </c>
      <c r="W22" s="705">
        <f t="shared" si="11"/>
        <v>1.132489040428641</v>
      </c>
      <c r="X22" s="713">
        <v>59</v>
      </c>
      <c r="Y22" s="709">
        <f t="shared" si="12"/>
        <v>0.7184607890891378</v>
      </c>
    </row>
    <row r="23" spans="1:25" ht="25.5" customHeight="1" x14ac:dyDescent="0.25">
      <c r="A23" s="1424"/>
      <c r="B23" s="738" t="s">
        <v>497</v>
      </c>
      <c r="C23" s="714">
        <v>17129</v>
      </c>
      <c r="D23" s="714">
        <v>16972</v>
      </c>
      <c r="E23" s="699">
        <f t="shared" si="2"/>
        <v>99.083425769163412</v>
      </c>
      <c r="F23" s="715">
        <v>165</v>
      </c>
      <c r="G23" s="826">
        <f t="shared" si="0"/>
        <v>0.97218948856940846</v>
      </c>
      <c r="H23" s="702">
        <f t="shared" si="1"/>
        <v>16807</v>
      </c>
      <c r="I23" s="703">
        <f t="shared" si="3"/>
        <v>99.027810511430587</v>
      </c>
      <c r="J23" s="715">
        <v>2</v>
      </c>
      <c r="K23" s="705">
        <f t="shared" si="4"/>
        <v>1.1899803653239721E-2</v>
      </c>
      <c r="L23" s="702">
        <f t="shared" si="5"/>
        <v>14656</v>
      </c>
      <c r="M23" s="701">
        <f t="shared" si="6"/>
        <v>87.201761170940685</v>
      </c>
      <c r="N23" s="715">
        <v>73</v>
      </c>
      <c r="O23" s="706">
        <f t="shared" si="7"/>
        <v>0.43434283334324986</v>
      </c>
      <c r="P23" s="715">
        <v>75</v>
      </c>
      <c r="Q23" s="701">
        <f t="shared" si="8"/>
        <v>0.44624263699648958</v>
      </c>
      <c r="R23" s="715">
        <v>1003</v>
      </c>
      <c r="S23" s="707">
        <f t="shared" si="9"/>
        <v>5.9677515320997205</v>
      </c>
      <c r="T23" s="715">
        <v>895</v>
      </c>
      <c r="U23" s="707">
        <f t="shared" si="10"/>
        <v>5.3251621348247751</v>
      </c>
      <c r="V23" s="715">
        <v>50</v>
      </c>
      <c r="W23" s="705">
        <f t="shared" si="11"/>
        <v>0.29749509133099306</v>
      </c>
      <c r="X23" s="715">
        <v>53</v>
      </c>
      <c r="Y23" s="709">
        <f t="shared" si="12"/>
        <v>0.31534479681085265</v>
      </c>
    </row>
    <row r="24" spans="1:25" ht="25.5" customHeight="1" thickBot="1" x14ac:dyDescent="0.3">
      <c r="A24" s="1425"/>
      <c r="B24" s="740" t="s">
        <v>498</v>
      </c>
      <c r="C24" s="716">
        <v>14938</v>
      </c>
      <c r="D24" s="716">
        <v>14926</v>
      </c>
      <c r="E24" s="717">
        <f t="shared" si="2"/>
        <v>99.919667960905073</v>
      </c>
      <c r="F24" s="718">
        <v>0</v>
      </c>
      <c r="G24" s="827">
        <f t="shared" si="0"/>
        <v>0</v>
      </c>
      <c r="H24" s="720">
        <f t="shared" si="1"/>
        <v>14926</v>
      </c>
      <c r="I24" s="721">
        <f t="shared" si="3"/>
        <v>100</v>
      </c>
      <c r="J24" s="718">
        <v>10</v>
      </c>
      <c r="K24" s="722">
        <f t="shared" si="4"/>
        <v>6.6997186118183033E-2</v>
      </c>
      <c r="L24" s="720">
        <f t="shared" si="5"/>
        <v>12350</v>
      </c>
      <c r="M24" s="719">
        <f t="shared" si="6"/>
        <v>82.741524855956044</v>
      </c>
      <c r="N24" s="718">
        <v>14</v>
      </c>
      <c r="O24" s="723">
        <f t="shared" si="7"/>
        <v>9.3796060565456252E-2</v>
      </c>
      <c r="P24" s="718">
        <v>263</v>
      </c>
      <c r="Q24" s="719">
        <f t="shared" si="8"/>
        <v>1.7620259949082138</v>
      </c>
      <c r="R24" s="718">
        <v>1431</v>
      </c>
      <c r="S24" s="724">
        <f t="shared" si="9"/>
        <v>9.5872973335119926</v>
      </c>
      <c r="T24" s="718">
        <v>849</v>
      </c>
      <c r="U24" s="724">
        <f t="shared" si="10"/>
        <v>5.6880611014337399</v>
      </c>
      <c r="V24" s="718">
        <v>1</v>
      </c>
      <c r="W24" s="722">
        <f t="shared" si="11"/>
        <v>6.6997186118183038E-3</v>
      </c>
      <c r="X24" s="718">
        <v>8</v>
      </c>
      <c r="Y24" s="725">
        <f t="shared" si="12"/>
        <v>5.3597748894546431E-2</v>
      </c>
    </row>
    <row r="25" spans="1:25" ht="25.5" customHeight="1" thickBot="1" x14ac:dyDescent="0.3">
      <c r="A25" s="1405" t="s">
        <v>32</v>
      </c>
      <c r="B25" s="1406"/>
      <c r="C25" s="726">
        <f>SUM(C13:C24)</f>
        <v>177303</v>
      </c>
      <c r="D25" s="726">
        <f>SUM(D13:D24)</f>
        <v>172331</v>
      </c>
      <c r="E25" s="727">
        <f t="shared" si="2"/>
        <v>97.195760929031096</v>
      </c>
      <c r="F25" s="726">
        <f>SUM(F13:F24)</f>
        <v>1420</v>
      </c>
      <c r="G25" s="828">
        <f t="shared" si="0"/>
        <v>0.82399568272684542</v>
      </c>
      <c r="H25" s="729">
        <f t="shared" si="1"/>
        <v>170911</v>
      </c>
      <c r="I25" s="730">
        <f t="shared" si="3"/>
        <v>99.176004317273154</v>
      </c>
      <c r="J25" s="731">
        <f>SUM(J13:J24)</f>
        <v>123</v>
      </c>
      <c r="K25" s="732">
        <f t="shared" si="4"/>
        <v>7.19672812165396E-2</v>
      </c>
      <c r="L25" s="726">
        <f>SUM(L13:L24)</f>
        <v>128394</v>
      </c>
      <c r="M25" s="728">
        <f t="shared" si="6"/>
        <v>75.123309792816144</v>
      </c>
      <c r="N25" s="731">
        <f>SUM(N13:N24)</f>
        <v>819</v>
      </c>
      <c r="O25" s="733">
        <f t="shared" si="7"/>
        <v>0.47919677492964174</v>
      </c>
      <c r="P25" s="726">
        <f>SUM(P13:P24)</f>
        <v>1706</v>
      </c>
      <c r="Q25" s="728">
        <f t="shared" si="8"/>
        <v>0.99818033947493134</v>
      </c>
      <c r="R25" s="726">
        <f>SUM(R13:R24)</f>
        <v>22403</v>
      </c>
      <c r="S25" s="734">
        <f t="shared" si="9"/>
        <v>13.10799187881412</v>
      </c>
      <c r="T25" s="726">
        <f>SUM(T13:T24)</f>
        <v>16553</v>
      </c>
      <c r="U25" s="734">
        <f t="shared" si="10"/>
        <v>9.685157772173822</v>
      </c>
      <c r="V25" s="731">
        <f>SUM(V13:V24)</f>
        <v>624</v>
      </c>
      <c r="W25" s="732">
        <f t="shared" si="11"/>
        <v>0.36510230470829846</v>
      </c>
      <c r="X25" s="726">
        <f>SUM(X13:X24)</f>
        <v>289</v>
      </c>
      <c r="Y25" s="735">
        <f t="shared" si="12"/>
        <v>0.16909385586650361</v>
      </c>
    </row>
    <row r="26" spans="1:25" ht="15.75" thickTop="1" x14ac:dyDescent="0.25"/>
    <row r="30" spans="1:25" ht="15.75" thickBot="1" x14ac:dyDescent="0.3"/>
    <row r="31" spans="1:25" ht="25.5" customHeight="1" thickTop="1" thickBot="1" x14ac:dyDescent="0.3">
      <c r="A31" s="814" t="s">
        <v>575</v>
      </c>
      <c r="B31" s="815" t="s">
        <v>359</v>
      </c>
      <c r="C31" s="1433" t="s">
        <v>3</v>
      </c>
      <c r="D31" s="816" t="s">
        <v>576</v>
      </c>
      <c r="E31" s="815" t="s">
        <v>5</v>
      </c>
      <c r="F31" s="815" t="s">
        <v>499</v>
      </c>
      <c r="G31" s="830" t="s">
        <v>5</v>
      </c>
      <c r="H31" s="816" t="s">
        <v>7</v>
      </c>
      <c r="I31" s="815"/>
      <c r="J31" s="815" t="s">
        <v>500</v>
      </c>
      <c r="K31" s="815"/>
      <c r="L31" s="816" t="s">
        <v>501</v>
      </c>
      <c r="M31" s="817"/>
      <c r="N31" s="815" t="s">
        <v>502</v>
      </c>
      <c r="O31" s="815"/>
      <c r="P31" s="815" t="s">
        <v>503</v>
      </c>
      <c r="Q31" s="815"/>
      <c r="R31" s="816" t="s">
        <v>13</v>
      </c>
      <c r="S31" s="815"/>
      <c r="T31" s="816" t="s">
        <v>14</v>
      </c>
      <c r="U31" s="815"/>
      <c r="V31" s="815" t="s">
        <v>184</v>
      </c>
      <c r="W31" s="815"/>
      <c r="X31" s="815" t="s">
        <v>185</v>
      </c>
      <c r="Y31" s="818"/>
    </row>
    <row r="32" spans="1:25" ht="20.25" customHeight="1" thickBot="1" x14ac:dyDescent="0.3">
      <c r="A32" s="819"/>
      <c r="B32" s="820"/>
      <c r="C32" s="1434"/>
      <c r="D32" s="821"/>
      <c r="E32" s="820"/>
      <c r="F32" s="820"/>
      <c r="G32" s="831"/>
      <c r="H32" s="821"/>
      <c r="I32" s="820"/>
      <c r="J32" s="820" t="s">
        <v>504</v>
      </c>
      <c r="K32" s="820" t="s">
        <v>5</v>
      </c>
      <c r="L32" s="821" t="s">
        <v>504</v>
      </c>
      <c r="M32" s="822" t="s">
        <v>5</v>
      </c>
      <c r="N32" s="820" t="s">
        <v>504</v>
      </c>
      <c r="O32" s="820" t="s">
        <v>5</v>
      </c>
      <c r="P32" s="820" t="s">
        <v>504</v>
      </c>
      <c r="Q32" s="820" t="s">
        <v>5</v>
      </c>
      <c r="R32" s="821" t="s">
        <v>504</v>
      </c>
      <c r="S32" s="820" t="s">
        <v>5</v>
      </c>
      <c r="T32" s="821" t="s">
        <v>504</v>
      </c>
      <c r="U32" s="820" t="s">
        <v>5</v>
      </c>
      <c r="V32" s="820" t="s">
        <v>504</v>
      </c>
      <c r="W32" s="820" t="s">
        <v>5</v>
      </c>
      <c r="X32" s="820" t="s">
        <v>504</v>
      </c>
      <c r="Y32" s="823"/>
    </row>
    <row r="33" spans="1:25" x14ac:dyDescent="0.25">
      <c r="A33" s="1431" t="s">
        <v>43</v>
      </c>
      <c r="B33" s="767" t="s">
        <v>505</v>
      </c>
      <c r="C33" s="843">
        <v>5077</v>
      </c>
      <c r="D33" s="843">
        <v>4580</v>
      </c>
      <c r="E33" s="768">
        <f t="shared" ref="E33:E53" si="13">D33/C33*100</f>
        <v>90.21075438250935</v>
      </c>
      <c r="F33" s="844">
        <v>33</v>
      </c>
      <c r="G33" s="832">
        <f t="shared" ref="G33:G53" si="14">F33/D33*100</f>
        <v>0.72052401746724892</v>
      </c>
      <c r="H33" s="843">
        <f>D33-F33</f>
        <v>4547</v>
      </c>
      <c r="I33" s="770">
        <f t="shared" ref="I33:I53" si="15">H33/D33*100</f>
        <v>99.279475982532745</v>
      </c>
      <c r="J33" s="844">
        <v>2</v>
      </c>
      <c r="K33" s="771">
        <f t="shared" ref="K33:K96" si="16">J33/H33*100</f>
        <v>4.3985045084671208E-2</v>
      </c>
      <c r="L33" s="843">
        <f>H33-J33-N33-P33-R33-T33-V33-X33</f>
        <v>3509</v>
      </c>
      <c r="M33" s="769">
        <f>L33/H33*100</f>
        <v>77.17176160105565</v>
      </c>
      <c r="N33" s="844">
        <v>35</v>
      </c>
      <c r="O33" s="772">
        <f t="shared" ref="O33:O53" si="17">N33/H33*100</f>
        <v>0.76973828898174623</v>
      </c>
      <c r="P33" s="844">
        <v>109</v>
      </c>
      <c r="Q33" s="769">
        <f t="shared" ref="Q33:Q53" si="18">P33/H33*100</f>
        <v>2.3971849571145811</v>
      </c>
      <c r="R33" s="843">
        <v>527</v>
      </c>
      <c r="S33" s="773">
        <f t="shared" ref="S33:S53" si="19">R33/H33*100</f>
        <v>11.590059379810864</v>
      </c>
      <c r="T33" s="843">
        <v>324</v>
      </c>
      <c r="U33" s="773">
        <f t="shared" ref="U33:U96" si="20">T33/H33*100</f>
        <v>7.125577303716736</v>
      </c>
      <c r="V33" s="844">
        <v>25</v>
      </c>
      <c r="W33" s="771">
        <f t="shared" ref="W33:W96" si="21">V33/H33*100</f>
        <v>0.54981306355839021</v>
      </c>
      <c r="X33" s="844">
        <v>16</v>
      </c>
      <c r="Y33" s="774">
        <f t="shared" ref="Y33:Y96" si="22">X33/H33*100</f>
        <v>0.35188036067736966</v>
      </c>
    </row>
    <row r="34" spans="1:25" x14ac:dyDescent="0.25">
      <c r="A34" s="1431"/>
      <c r="B34" s="749" t="s">
        <v>506</v>
      </c>
      <c r="C34" s="845">
        <v>4365</v>
      </c>
      <c r="D34" s="845">
        <v>4135</v>
      </c>
      <c r="E34" s="751">
        <f t="shared" si="13"/>
        <v>94.730813287514309</v>
      </c>
      <c r="F34" s="846">
        <v>43</v>
      </c>
      <c r="G34" s="833">
        <f t="shared" si="14"/>
        <v>1.0399032648125754</v>
      </c>
      <c r="H34" s="845">
        <f t="shared" ref="H34:H41" si="23">D34-F34</f>
        <v>4092</v>
      </c>
      <c r="I34" s="754">
        <f t="shared" si="15"/>
        <v>98.96009673518742</v>
      </c>
      <c r="J34" s="846">
        <v>4</v>
      </c>
      <c r="K34" s="755">
        <f t="shared" si="16"/>
        <v>9.7751710654936458E-2</v>
      </c>
      <c r="L34" s="845">
        <f t="shared" ref="L34:L36" si="24">H34-J34-N34-P34-R34-T34-V34-X34</f>
        <v>3148</v>
      </c>
      <c r="M34" s="753">
        <f t="shared" ref="M34:M49" si="25">L34/H34*100</f>
        <v>76.930596285434987</v>
      </c>
      <c r="N34" s="846">
        <v>29</v>
      </c>
      <c r="O34" s="756">
        <f t="shared" si="17"/>
        <v>0.70869990224828927</v>
      </c>
      <c r="P34" s="846">
        <v>97</v>
      </c>
      <c r="Q34" s="753">
        <f t="shared" si="18"/>
        <v>2.3704789833822093</v>
      </c>
      <c r="R34" s="845">
        <v>299</v>
      </c>
      <c r="S34" s="757">
        <f t="shared" si="19"/>
        <v>7.3069403714565011</v>
      </c>
      <c r="T34" s="845">
        <v>471</v>
      </c>
      <c r="U34" s="757">
        <f t="shared" si="20"/>
        <v>11.510263929618768</v>
      </c>
      <c r="V34" s="846">
        <v>20</v>
      </c>
      <c r="W34" s="755">
        <f t="shared" si="21"/>
        <v>0.48875855327468232</v>
      </c>
      <c r="X34" s="846">
        <v>24</v>
      </c>
      <c r="Y34" s="758">
        <f t="shared" si="22"/>
        <v>0.5865102639296188</v>
      </c>
    </row>
    <row r="35" spans="1:25" x14ac:dyDescent="0.25">
      <c r="A35" s="1431"/>
      <c r="B35" s="749" t="s">
        <v>507</v>
      </c>
      <c r="C35" s="845">
        <v>3347</v>
      </c>
      <c r="D35" s="845">
        <v>3248</v>
      </c>
      <c r="E35" s="751">
        <f t="shared" si="13"/>
        <v>97.042127278159555</v>
      </c>
      <c r="F35" s="846">
        <v>0</v>
      </c>
      <c r="G35" s="833">
        <f t="shared" si="14"/>
        <v>0</v>
      </c>
      <c r="H35" s="845">
        <f t="shared" si="23"/>
        <v>3248</v>
      </c>
      <c r="I35" s="754">
        <f t="shared" si="15"/>
        <v>100</v>
      </c>
      <c r="J35" s="846">
        <v>3</v>
      </c>
      <c r="K35" s="755">
        <f t="shared" si="16"/>
        <v>9.2364532019704432E-2</v>
      </c>
      <c r="L35" s="845">
        <f t="shared" si="24"/>
        <v>2469</v>
      </c>
      <c r="M35" s="753">
        <f t="shared" si="25"/>
        <v>76.016009852216754</v>
      </c>
      <c r="N35" s="846">
        <v>7</v>
      </c>
      <c r="O35" s="756">
        <f t="shared" si="17"/>
        <v>0.21551724137931033</v>
      </c>
      <c r="P35" s="846">
        <v>12</v>
      </c>
      <c r="Q35" s="753">
        <f t="shared" si="18"/>
        <v>0.36945812807881773</v>
      </c>
      <c r="R35" s="845">
        <v>473</v>
      </c>
      <c r="S35" s="757">
        <f t="shared" si="19"/>
        <v>14.562807881773399</v>
      </c>
      <c r="T35" s="845">
        <v>284</v>
      </c>
      <c r="U35" s="757">
        <f t="shared" si="20"/>
        <v>8.7438423645320196</v>
      </c>
      <c r="V35" s="846"/>
      <c r="W35" s="755">
        <f t="shared" si="21"/>
        <v>0</v>
      </c>
      <c r="X35" s="846">
        <v>0</v>
      </c>
      <c r="Y35" s="758">
        <v>0</v>
      </c>
    </row>
    <row r="36" spans="1:25" x14ac:dyDescent="0.25">
      <c r="A36" s="1431"/>
      <c r="B36" s="759" t="s">
        <v>508</v>
      </c>
      <c r="C36" s="847">
        <v>3810</v>
      </c>
      <c r="D36" s="847">
        <v>3810</v>
      </c>
      <c r="E36" s="760">
        <f t="shared" si="13"/>
        <v>100</v>
      </c>
      <c r="F36" s="848">
        <v>0</v>
      </c>
      <c r="G36" s="834">
        <f t="shared" si="14"/>
        <v>0</v>
      </c>
      <c r="H36" s="847">
        <f t="shared" si="23"/>
        <v>3810</v>
      </c>
      <c r="I36" s="762">
        <f t="shared" si="15"/>
        <v>100</v>
      </c>
      <c r="J36" s="848">
        <v>4</v>
      </c>
      <c r="K36" s="763">
        <f t="shared" si="16"/>
        <v>0.10498687664041995</v>
      </c>
      <c r="L36" s="847">
        <f t="shared" si="24"/>
        <v>2717</v>
      </c>
      <c r="M36" s="761">
        <f t="shared" si="25"/>
        <v>71.312335958005249</v>
      </c>
      <c r="N36" s="848">
        <v>13</v>
      </c>
      <c r="O36" s="764">
        <f t="shared" si="17"/>
        <v>0.34120734908136485</v>
      </c>
      <c r="P36" s="848">
        <v>50</v>
      </c>
      <c r="Q36" s="761">
        <f t="shared" si="18"/>
        <v>1.3123359580052494</v>
      </c>
      <c r="R36" s="847">
        <v>698</v>
      </c>
      <c r="S36" s="765">
        <f t="shared" si="19"/>
        <v>18.320209973753283</v>
      </c>
      <c r="T36" s="847">
        <v>321</v>
      </c>
      <c r="U36" s="765">
        <f t="shared" si="20"/>
        <v>8.4251968503937018</v>
      </c>
      <c r="V36" s="848">
        <v>3</v>
      </c>
      <c r="W36" s="763">
        <f t="shared" si="21"/>
        <v>7.874015748031496E-2</v>
      </c>
      <c r="X36" s="848">
        <v>4</v>
      </c>
      <c r="Y36" s="766">
        <f t="shared" si="22"/>
        <v>0.10498687664041995</v>
      </c>
    </row>
    <row r="37" spans="1:25" x14ac:dyDescent="0.25">
      <c r="A37" s="1430" t="s">
        <v>141</v>
      </c>
      <c r="B37" s="767" t="s">
        <v>509</v>
      </c>
      <c r="C37" s="843">
        <v>1963</v>
      </c>
      <c r="D37" s="843">
        <v>1931</v>
      </c>
      <c r="E37" s="768">
        <f t="shared" si="13"/>
        <v>98.369842078451356</v>
      </c>
      <c r="F37" s="844">
        <v>68</v>
      </c>
      <c r="G37" s="832">
        <f t="shared" si="14"/>
        <v>3.5214914552045569</v>
      </c>
      <c r="H37" s="843">
        <f t="shared" si="23"/>
        <v>1863</v>
      </c>
      <c r="I37" s="770">
        <f t="shared" si="15"/>
        <v>96.478508544795432</v>
      </c>
      <c r="J37" s="844">
        <v>2</v>
      </c>
      <c r="K37" s="771">
        <f t="shared" si="16"/>
        <v>0.10735373054213634</v>
      </c>
      <c r="L37" s="843">
        <v>942</v>
      </c>
      <c r="M37" s="769">
        <f t="shared" si="25"/>
        <v>50.56360708534622</v>
      </c>
      <c r="N37" s="844">
        <v>0</v>
      </c>
      <c r="O37" s="772">
        <f t="shared" si="17"/>
        <v>0</v>
      </c>
      <c r="P37" s="844">
        <v>31</v>
      </c>
      <c r="Q37" s="769">
        <f t="shared" si="18"/>
        <v>1.6639828234031133</v>
      </c>
      <c r="R37" s="843">
        <v>790</v>
      </c>
      <c r="S37" s="773">
        <f t="shared" si="19"/>
        <v>42.40472356414385</v>
      </c>
      <c r="T37" s="843">
        <v>98</v>
      </c>
      <c r="U37" s="773">
        <f t="shared" si="20"/>
        <v>5.26033279656468</v>
      </c>
      <c r="V37" s="844">
        <v>0</v>
      </c>
      <c r="W37" s="771">
        <f t="shared" si="21"/>
        <v>0</v>
      </c>
      <c r="X37" s="844">
        <v>0</v>
      </c>
      <c r="Y37" s="774">
        <f t="shared" si="22"/>
        <v>0</v>
      </c>
    </row>
    <row r="38" spans="1:25" x14ac:dyDescent="0.25">
      <c r="A38" s="1431"/>
      <c r="B38" s="749" t="s">
        <v>510</v>
      </c>
      <c r="C38" s="845">
        <v>1509</v>
      </c>
      <c r="D38" s="845">
        <v>1507</v>
      </c>
      <c r="E38" s="751">
        <f t="shared" si="13"/>
        <v>99.867461895294895</v>
      </c>
      <c r="F38" s="846">
        <v>29</v>
      </c>
      <c r="G38" s="833">
        <f>F38/D38*100</f>
        <v>1.9243530192435303</v>
      </c>
      <c r="H38" s="845">
        <f t="shared" si="23"/>
        <v>1478</v>
      </c>
      <c r="I38" s="754">
        <f t="shared" si="15"/>
        <v>98.075646980756474</v>
      </c>
      <c r="J38" s="846">
        <v>0</v>
      </c>
      <c r="K38" s="755">
        <f t="shared" si="16"/>
        <v>0</v>
      </c>
      <c r="L38" s="845">
        <v>1434</v>
      </c>
      <c r="M38" s="775">
        <f t="shared" si="25"/>
        <v>97.023004059539915</v>
      </c>
      <c r="N38" s="846">
        <v>0</v>
      </c>
      <c r="O38" s="756">
        <f t="shared" si="17"/>
        <v>0</v>
      </c>
      <c r="P38" s="846">
        <v>27</v>
      </c>
      <c r="Q38" s="753">
        <f t="shared" si="18"/>
        <v>1.8267929634641407</v>
      </c>
      <c r="R38" s="845">
        <v>17</v>
      </c>
      <c r="S38" s="757">
        <f t="shared" si="19"/>
        <v>1.1502029769959403</v>
      </c>
      <c r="T38" s="845">
        <v>0</v>
      </c>
      <c r="U38" s="757">
        <f t="shared" si="20"/>
        <v>0</v>
      </c>
      <c r="V38" s="846">
        <v>0</v>
      </c>
      <c r="W38" s="755">
        <f t="shared" si="21"/>
        <v>0</v>
      </c>
      <c r="X38" s="846">
        <v>0</v>
      </c>
      <c r="Y38" s="758">
        <f t="shared" si="22"/>
        <v>0</v>
      </c>
    </row>
    <row r="39" spans="1:25" x14ac:dyDescent="0.25">
      <c r="A39" s="1431"/>
      <c r="B39" s="749" t="s">
        <v>511</v>
      </c>
      <c r="C39" s="845">
        <v>2762</v>
      </c>
      <c r="D39" s="845">
        <v>2694</v>
      </c>
      <c r="E39" s="751">
        <f t="shared" si="13"/>
        <v>97.538015930485159</v>
      </c>
      <c r="F39" s="846">
        <v>33</v>
      </c>
      <c r="G39" s="833">
        <f t="shared" si="14"/>
        <v>1.2249443207126949</v>
      </c>
      <c r="H39" s="845">
        <f t="shared" si="23"/>
        <v>2661</v>
      </c>
      <c r="I39" s="754">
        <f t="shared" si="15"/>
        <v>98.775055679287306</v>
      </c>
      <c r="J39" s="846">
        <v>3</v>
      </c>
      <c r="K39" s="755">
        <f t="shared" si="16"/>
        <v>0.11273957158962795</v>
      </c>
      <c r="L39" s="845">
        <v>1139</v>
      </c>
      <c r="M39" s="753">
        <f t="shared" si="25"/>
        <v>42.803457346862082</v>
      </c>
      <c r="N39" s="846">
        <v>15</v>
      </c>
      <c r="O39" s="756">
        <f t="shared" si="17"/>
        <v>0.56369785794813976</v>
      </c>
      <c r="P39" s="846">
        <v>9</v>
      </c>
      <c r="Q39" s="753">
        <f t="shared" si="18"/>
        <v>0.33821871476888388</v>
      </c>
      <c r="R39" s="845">
        <v>789</v>
      </c>
      <c r="S39" s="757">
        <f t="shared" si="19"/>
        <v>29.650507328072152</v>
      </c>
      <c r="T39" s="845">
        <v>700</v>
      </c>
      <c r="U39" s="757">
        <f t="shared" si="20"/>
        <v>26.305900037579853</v>
      </c>
      <c r="V39" s="846">
        <v>5</v>
      </c>
      <c r="W39" s="755">
        <f t="shared" si="21"/>
        <v>0.18789928598271327</v>
      </c>
      <c r="X39" s="846">
        <v>1</v>
      </c>
      <c r="Y39" s="758">
        <f t="shared" si="22"/>
        <v>3.7579857196542651E-2</v>
      </c>
    </row>
    <row r="40" spans="1:25" x14ac:dyDescent="0.25">
      <c r="A40" s="1431"/>
      <c r="B40" s="749" t="s">
        <v>512</v>
      </c>
      <c r="C40" s="845">
        <v>2518</v>
      </c>
      <c r="D40" s="845">
        <v>2301</v>
      </c>
      <c r="E40" s="751">
        <f t="shared" si="13"/>
        <v>91.382049245432881</v>
      </c>
      <c r="F40" s="846">
        <v>17</v>
      </c>
      <c r="G40" s="833">
        <f t="shared" si="14"/>
        <v>0.73880921338548455</v>
      </c>
      <c r="H40" s="845">
        <f t="shared" si="23"/>
        <v>2284</v>
      </c>
      <c r="I40" s="754">
        <f t="shared" si="15"/>
        <v>99.26119078661452</v>
      </c>
      <c r="J40" s="846">
        <v>3</v>
      </c>
      <c r="K40" s="755">
        <f t="shared" si="16"/>
        <v>0.13134851138353765</v>
      </c>
      <c r="L40" s="845">
        <v>1133</v>
      </c>
      <c r="M40" s="753">
        <f t="shared" si="25"/>
        <v>49.605954465849386</v>
      </c>
      <c r="N40" s="846">
        <v>30</v>
      </c>
      <c r="O40" s="756">
        <f t="shared" si="17"/>
        <v>1.3134851138353765</v>
      </c>
      <c r="P40" s="846">
        <v>6</v>
      </c>
      <c r="Q40" s="753">
        <f t="shared" si="18"/>
        <v>0.26269702276707529</v>
      </c>
      <c r="R40" s="845">
        <v>920</v>
      </c>
      <c r="S40" s="757">
        <f t="shared" si="19"/>
        <v>40.280210157618214</v>
      </c>
      <c r="T40" s="845">
        <v>178</v>
      </c>
      <c r="U40" s="757">
        <f t="shared" si="20"/>
        <v>7.7933450087565674</v>
      </c>
      <c r="V40" s="846">
        <v>9</v>
      </c>
      <c r="W40" s="755">
        <f t="shared" si="21"/>
        <v>0.39404553415061294</v>
      </c>
      <c r="X40" s="846">
        <v>5</v>
      </c>
      <c r="Y40" s="758">
        <f t="shared" si="22"/>
        <v>0.21891418563922943</v>
      </c>
    </row>
    <row r="41" spans="1:25" x14ac:dyDescent="0.25">
      <c r="A41" s="1431"/>
      <c r="B41" s="776" t="s">
        <v>513</v>
      </c>
      <c r="C41" s="849">
        <v>1417</v>
      </c>
      <c r="D41" s="849">
        <v>1441</v>
      </c>
      <c r="E41" s="777">
        <f t="shared" si="13"/>
        <v>101.69371912491178</v>
      </c>
      <c r="F41" s="850">
        <v>38</v>
      </c>
      <c r="G41" s="835">
        <f t="shared" si="14"/>
        <v>2.6370575988896601</v>
      </c>
      <c r="H41" s="849">
        <f t="shared" si="23"/>
        <v>1403</v>
      </c>
      <c r="I41" s="779">
        <f t="shared" si="15"/>
        <v>97.362942401110345</v>
      </c>
      <c r="J41" s="850">
        <v>0</v>
      </c>
      <c r="K41" s="780">
        <f t="shared" si="16"/>
        <v>0</v>
      </c>
      <c r="L41" s="849">
        <v>1005</v>
      </c>
      <c r="M41" s="778">
        <f t="shared" si="25"/>
        <v>71.632216678545973</v>
      </c>
      <c r="N41" s="850">
        <v>0</v>
      </c>
      <c r="O41" s="781">
        <f t="shared" si="17"/>
        <v>0</v>
      </c>
      <c r="P41" s="850">
        <v>5</v>
      </c>
      <c r="Q41" s="778">
        <f t="shared" si="18"/>
        <v>0.35637918745545261</v>
      </c>
      <c r="R41" s="849">
        <v>389</v>
      </c>
      <c r="S41" s="782">
        <f t="shared" si="19"/>
        <v>27.726300784034212</v>
      </c>
      <c r="T41" s="849">
        <v>4</v>
      </c>
      <c r="U41" s="782">
        <f t="shared" si="20"/>
        <v>0.2851033499643621</v>
      </c>
      <c r="V41" s="850">
        <v>0</v>
      </c>
      <c r="W41" s="780">
        <f t="shared" si="21"/>
        <v>0</v>
      </c>
      <c r="X41" s="850">
        <v>0</v>
      </c>
      <c r="Y41" s="783">
        <f t="shared" si="22"/>
        <v>0</v>
      </c>
    </row>
    <row r="42" spans="1:25" x14ac:dyDescent="0.25">
      <c r="A42" s="1430" t="s">
        <v>490</v>
      </c>
      <c r="B42" s="741" t="s">
        <v>514</v>
      </c>
      <c r="C42" s="851">
        <v>1982</v>
      </c>
      <c r="D42" s="851">
        <v>1976</v>
      </c>
      <c r="E42" s="742">
        <f t="shared" si="13"/>
        <v>99.697275479313831</v>
      </c>
      <c r="F42" s="852">
        <v>15</v>
      </c>
      <c r="G42" s="836">
        <f t="shared" si="14"/>
        <v>0.75910931174089069</v>
      </c>
      <c r="H42" s="851">
        <f>D42-F42</f>
        <v>1961</v>
      </c>
      <c r="I42" s="744">
        <f t="shared" si="15"/>
        <v>99.240890688259114</v>
      </c>
      <c r="J42" s="852">
        <v>3</v>
      </c>
      <c r="K42" s="745">
        <f t="shared" si="16"/>
        <v>0.15298317185109639</v>
      </c>
      <c r="L42" s="851">
        <f>H42-J42-N42-P42-R42-T42-V42-X42</f>
        <v>1015</v>
      </c>
      <c r="M42" s="743">
        <f t="shared" si="25"/>
        <v>51.759306476287605</v>
      </c>
      <c r="N42" s="852">
        <v>10</v>
      </c>
      <c r="O42" s="746">
        <f t="shared" si="17"/>
        <v>0.50994390617032126</v>
      </c>
      <c r="P42" s="852">
        <v>15</v>
      </c>
      <c r="Q42" s="743">
        <f t="shared" si="18"/>
        <v>0.76491585925548189</v>
      </c>
      <c r="R42" s="851">
        <v>343</v>
      </c>
      <c r="S42" s="747">
        <f t="shared" si="19"/>
        <v>17.49107598164202</v>
      </c>
      <c r="T42" s="851">
        <v>575</v>
      </c>
      <c r="U42" s="747">
        <f t="shared" si="20"/>
        <v>29.321774604793472</v>
      </c>
      <c r="V42" s="852">
        <v>0</v>
      </c>
      <c r="W42" s="745">
        <f t="shared" si="21"/>
        <v>0</v>
      </c>
      <c r="X42" s="852">
        <v>0</v>
      </c>
      <c r="Y42" s="748">
        <f t="shared" si="22"/>
        <v>0</v>
      </c>
    </row>
    <row r="43" spans="1:25" x14ac:dyDescent="0.25">
      <c r="A43" s="1431"/>
      <c r="B43" s="749" t="s">
        <v>515</v>
      </c>
      <c r="C43" s="845">
        <v>387</v>
      </c>
      <c r="D43" s="845">
        <v>367</v>
      </c>
      <c r="E43" s="751">
        <f t="shared" si="13"/>
        <v>94.832041343669246</v>
      </c>
      <c r="F43" s="846">
        <v>2</v>
      </c>
      <c r="G43" s="833">
        <f t="shared" si="14"/>
        <v>0.54495912806539504</v>
      </c>
      <c r="H43" s="845">
        <f t="shared" ref="H43:H49" si="26">D43-F43</f>
        <v>365</v>
      </c>
      <c r="I43" s="754">
        <f t="shared" si="15"/>
        <v>99.455040871934614</v>
      </c>
      <c r="J43" s="846">
        <v>1</v>
      </c>
      <c r="K43" s="755">
        <f t="shared" si="16"/>
        <v>0.27397260273972601</v>
      </c>
      <c r="L43" s="845">
        <f t="shared" ref="L43:L48" si="27">H43-J43-N43-P43-R43-T43-V43-X43</f>
        <v>24</v>
      </c>
      <c r="M43" s="753">
        <f t="shared" si="25"/>
        <v>6.5753424657534243</v>
      </c>
      <c r="N43" s="846">
        <v>0</v>
      </c>
      <c r="O43" s="756">
        <f t="shared" si="17"/>
        <v>0</v>
      </c>
      <c r="P43" s="846">
        <v>2</v>
      </c>
      <c r="Q43" s="753">
        <f t="shared" si="18"/>
        <v>0.54794520547945202</v>
      </c>
      <c r="R43" s="845">
        <v>125</v>
      </c>
      <c r="S43" s="757">
        <f t="shared" si="19"/>
        <v>34.246575342465754</v>
      </c>
      <c r="T43" s="845">
        <v>213</v>
      </c>
      <c r="U43" s="757">
        <f t="shared" si="20"/>
        <v>58.356164383561648</v>
      </c>
      <c r="V43" s="846">
        <v>0</v>
      </c>
      <c r="W43" s="755">
        <f t="shared" si="21"/>
        <v>0</v>
      </c>
      <c r="X43" s="846">
        <v>0</v>
      </c>
      <c r="Y43" s="758">
        <f t="shared" si="22"/>
        <v>0</v>
      </c>
    </row>
    <row r="44" spans="1:25" x14ac:dyDescent="0.25">
      <c r="A44" s="1431"/>
      <c r="B44" s="749" t="s">
        <v>516</v>
      </c>
      <c r="C44" s="845">
        <v>2164</v>
      </c>
      <c r="D44" s="845">
        <v>2080</v>
      </c>
      <c r="E44" s="751">
        <f t="shared" si="13"/>
        <v>96.118299445471351</v>
      </c>
      <c r="F44" s="846">
        <v>2</v>
      </c>
      <c r="G44" s="833">
        <f t="shared" si="14"/>
        <v>9.6153846153846159E-2</v>
      </c>
      <c r="H44" s="845">
        <f t="shared" si="26"/>
        <v>2078</v>
      </c>
      <c r="I44" s="754">
        <f t="shared" si="15"/>
        <v>99.90384615384616</v>
      </c>
      <c r="J44" s="846">
        <v>0</v>
      </c>
      <c r="K44" s="755">
        <f t="shared" si="16"/>
        <v>0</v>
      </c>
      <c r="L44" s="845">
        <f t="shared" si="27"/>
        <v>1475</v>
      </c>
      <c r="M44" s="753">
        <f t="shared" si="25"/>
        <v>70.981713185755538</v>
      </c>
      <c r="N44" s="846">
        <v>2</v>
      </c>
      <c r="O44" s="756">
        <f t="shared" si="17"/>
        <v>9.6246390760346495E-2</v>
      </c>
      <c r="P44" s="846">
        <v>9</v>
      </c>
      <c r="Q44" s="753">
        <f t="shared" si="18"/>
        <v>0.43310875842155916</v>
      </c>
      <c r="R44" s="845">
        <v>215</v>
      </c>
      <c r="S44" s="757">
        <f t="shared" si="19"/>
        <v>10.346487006737247</v>
      </c>
      <c r="T44" s="845">
        <v>375</v>
      </c>
      <c r="U44" s="757">
        <f t="shared" si="20"/>
        <v>18.046198267564968</v>
      </c>
      <c r="V44" s="846">
        <v>2</v>
      </c>
      <c r="W44" s="755">
        <f t="shared" si="21"/>
        <v>9.6246390760346495E-2</v>
      </c>
      <c r="X44" s="846">
        <v>0</v>
      </c>
      <c r="Y44" s="758">
        <f t="shared" si="22"/>
        <v>0</v>
      </c>
    </row>
    <row r="45" spans="1:25" x14ac:dyDescent="0.25">
      <c r="A45" s="1431"/>
      <c r="B45" s="749" t="s">
        <v>517</v>
      </c>
      <c r="C45" s="845">
        <v>4497</v>
      </c>
      <c r="D45" s="845">
        <v>4454</v>
      </c>
      <c r="E45" s="751">
        <f t="shared" si="13"/>
        <v>99.043806982432741</v>
      </c>
      <c r="F45" s="846">
        <v>14</v>
      </c>
      <c r="G45" s="833">
        <f t="shared" si="14"/>
        <v>0.31432420296362817</v>
      </c>
      <c r="H45" s="845">
        <f t="shared" si="26"/>
        <v>4440</v>
      </c>
      <c r="I45" s="754">
        <f t="shared" si="15"/>
        <v>99.685675797036382</v>
      </c>
      <c r="J45" s="846">
        <v>1</v>
      </c>
      <c r="K45" s="755">
        <f t="shared" si="16"/>
        <v>2.2522522522522521E-2</v>
      </c>
      <c r="L45" s="845">
        <f t="shared" si="27"/>
        <v>4018</v>
      </c>
      <c r="M45" s="753">
        <f t="shared" si="25"/>
        <v>90.49549549549549</v>
      </c>
      <c r="N45" s="846">
        <v>0</v>
      </c>
      <c r="O45" s="756">
        <f t="shared" si="17"/>
        <v>0</v>
      </c>
      <c r="P45" s="846">
        <v>18</v>
      </c>
      <c r="Q45" s="753">
        <f t="shared" si="18"/>
        <v>0.40540540540540543</v>
      </c>
      <c r="R45" s="845">
        <v>204</v>
      </c>
      <c r="S45" s="757">
        <f t="shared" si="19"/>
        <v>4.5945945945945947</v>
      </c>
      <c r="T45" s="845">
        <v>199</v>
      </c>
      <c r="U45" s="757">
        <f t="shared" si="20"/>
        <v>4.4819819819819822</v>
      </c>
      <c r="V45" s="846">
        <v>0</v>
      </c>
      <c r="W45" s="755">
        <f t="shared" si="21"/>
        <v>0</v>
      </c>
      <c r="X45" s="846">
        <v>0</v>
      </c>
      <c r="Y45" s="758">
        <f t="shared" si="22"/>
        <v>0</v>
      </c>
    </row>
    <row r="46" spans="1:25" x14ac:dyDescent="0.25">
      <c r="A46" s="1431"/>
      <c r="B46" s="749" t="s">
        <v>518</v>
      </c>
      <c r="C46" s="845">
        <v>1699</v>
      </c>
      <c r="D46" s="845">
        <v>1698</v>
      </c>
      <c r="E46" s="751">
        <f t="shared" si="13"/>
        <v>99.941141848145961</v>
      </c>
      <c r="F46" s="846">
        <v>9</v>
      </c>
      <c r="G46" s="833">
        <f t="shared" si="14"/>
        <v>0.53003533568904593</v>
      </c>
      <c r="H46" s="845">
        <f t="shared" si="26"/>
        <v>1689</v>
      </c>
      <c r="I46" s="754">
        <f t="shared" si="15"/>
        <v>99.46996466431095</v>
      </c>
      <c r="J46" s="846">
        <v>2</v>
      </c>
      <c r="K46" s="755">
        <f t="shared" si="16"/>
        <v>0.11841326228537595</v>
      </c>
      <c r="L46" s="845">
        <f t="shared" si="27"/>
        <v>764</v>
      </c>
      <c r="M46" s="753">
        <f t="shared" si="25"/>
        <v>45.233866193013618</v>
      </c>
      <c r="N46" s="846">
        <v>0</v>
      </c>
      <c r="O46" s="756">
        <f t="shared" si="17"/>
        <v>0</v>
      </c>
      <c r="P46" s="846">
        <v>29</v>
      </c>
      <c r="Q46" s="753">
        <f t="shared" si="18"/>
        <v>1.7169923031379515</v>
      </c>
      <c r="R46" s="845">
        <v>382</v>
      </c>
      <c r="S46" s="757">
        <f t="shared" si="19"/>
        <v>22.616933096506809</v>
      </c>
      <c r="T46" s="845">
        <v>512</v>
      </c>
      <c r="U46" s="757">
        <f t="shared" si="20"/>
        <v>30.313795145056243</v>
      </c>
      <c r="V46" s="846">
        <v>0</v>
      </c>
      <c r="W46" s="755">
        <f t="shared" si="21"/>
        <v>0</v>
      </c>
      <c r="X46" s="846">
        <v>0</v>
      </c>
      <c r="Y46" s="758">
        <f t="shared" si="22"/>
        <v>0</v>
      </c>
    </row>
    <row r="47" spans="1:25" x14ac:dyDescent="0.25">
      <c r="A47" s="1431"/>
      <c r="B47" s="749" t="s">
        <v>519</v>
      </c>
      <c r="C47" s="845">
        <v>881</v>
      </c>
      <c r="D47" s="845">
        <v>862</v>
      </c>
      <c r="E47" s="751">
        <f t="shared" si="13"/>
        <v>97.843359818388194</v>
      </c>
      <c r="F47" s="846">
        <v>7</v>
      </c>
      <c r="G47" s="833">
        <f t="shared" si="14"/>
        <v>0.81206496519721572</v>
      </c>
      <c r="H47" s="845">
        <f t="shared" si="26"/>
        <v>855</v>
      </c>
      <c r="I47" s="754">
        <f t="shared" si="15"/>
        <v>99.187935034802791</v>
      </c>
      <c r="J47" s="846">
        <v>1</v>
      </c>
      <c r="K47" s="755">
        <f t="shared" si="16"/>
        <v>0.11695906432748539</v>
      </c>
      <c r="L47" s="845">
        <f t="shared" si="27"/>
        <v>173</v>
      </c>
      <c r="M47" s="753">
        <f t="shared" si="25"/>
        <v>20.23391812865497</v>
      </c>
      <c r="N47" s="846">
        <v>0</v>
      </c>
      <c r="O47" s="756">
        <f t="shared" si="17"/>
        <v>0</v>
      </c>
      <c r="P47" s="846">
        <v>7</v>
      </c>
      <c r="Q47" s="753">
        <f t="shared" si="18"/>
        <v>0.81871345029239773</v>
      </c>
      <c r="R47" s="845">
        <v>249</v>
      </c>
      <c r="S47" s="757">
        <f t="shared" si="19"/>
        <v>29.122807017543863</v>
      </c>
      <c r="T47" s="845">
        <v>425</v>
      </c>
      <c r="U47" s="757">
        <f t="shared" si="20"/>
        <v>49.707602339181285</v>
      </c>
      <c r="V47" s="846">
        <v>0</v>
      </c>
      <c r="W47" s="755">
        <f t="shared" si="21"/>
        <v>0</v>
      </c>
      <c r="X47" s="846">
        <v>0</v>
      </c>
      <c r="Y47" s="758">
        <f t="shared" si="22"/>
        <v>0</v>
      </c>
    </row>
    <row r="48" spans="1:25" x14ac:dyDescent="0.25">
      <c r="A48" s="1431"/>
      <c r="B48" s="749" t="s">
        <v>520</v>
      </c>
      <c r="C48" s="845">
        <v>3396</v>
      </c>
      <c r="D48" s="845">
        <v>3250</v>
      </c>
      <c r="E48" s="751">
        <f t="shared" si="13"/>
        <v>95.70082449941107</v>
      </c>
      <c r="F48" s="846">
        <v>24</v>
      </c>
      <c r="G48" s="833">
        <f t="shared" si="14"/>
        <v>0.73846153846153839</v>
      </c>
      <c r="H48" s="845">
        <f t="shared" si="26"/>
        <v>3226</v>
      </c>
      <c r="I48" s="754">
        <f t="shared" si="15"/>
        <v>99.26153846153845</v>
      </c>
      <c r="J48" s="846">
        <v>2</v>
      </c>
      <c r="K48" s="755">
        <f t="shared" si="16"/>
        <v>6.1996280223186609E-2</v>
      </c>
      <c r="L48" s="845">
        <f t="shared" si="27"/>
        <v>2694</v>
      </c>
      <c r="M48" s="753">
        <f t="shared" si="25"/>
        <v>83.508989460632364</v>
      </c>
      <c r="N48" s="846">
        <v>0</v>
      </c>
      <c r="O48" s="756">
        <f t="shared" si="17"/>
        <v>0</v>
      </c>
      <c r="P48" s="846">
        <v>2</v>
      </c>
      <c r="Q48" s="753">
        <f t="shared" si="18"/>
        <v>6.1996280223186609E-2</v>
      </c>
      <c r="R48" s="845">
        <v>331</v>
      </c>
      <c r="S48" s="757">
        <f t="shared" si="19"/>
        <v>10.260384376937385</v>
      </c>
      <c r="T48" s="845">
        <v>197</v>
      </c>
      <c r="U48" s="757">
        <f t="shared" si="20"/>
        <v>6.1066336019838809</v>
      </c>
      <c r="V48" s="846">
        <v>0</v>
      </c>
      <c r="W48" s="755">
        <f t="shared" si="21"/>
        <v>0</v>
      </c>
      <c r="X48" s="846">
        <v>0</v>
      </c>
      <c r="Y48" s="758">
        <f t="shared" si="22"/>
        <v>0</v>
      </c>
    </row>
    <row r="49" spans="1:25" x14ac:dyDescent="0.25">
      <c r="A49" s="1431"/>
      <c r="B49" s="759" t="s">
        <v>521</v>
      </c>
      <c r="C49" s="847">
        <v>255</v>
      </c>
      <c r="D49" s="847">
        <v>167</v>
      </c>
      <c r="E49" s="760">
        <f t="shared" si="13"/>
        <v>65.490196078431367</v>
      </c>
      <c r="F49" s="848">
        <v>14</v>
      </c>
      <c r="G49" s="834">
        <f t="shared" si="14"/>
        <v>8.3832335329341312</v>
      </c>
      <c r="H49" s="847">
        <f t="shared" si="26"/>
        <v>153</v>
      </c>
      <c r="I49" s="762">
        <f t="shared" si="15"/>
        <v>91.616766467065872</v>
      </c>
      <c r="J49" s="848">
        <v>2</v>
      </c>
      <c r="K49" s="763">
        <f t="shared" si="16"/>
        <v>1.3071895424836601</v>
      </c>
      <c r="L49" s="847">
        <f>H49-J49-N49-P49-R49-T49-V49-X49</f>
        <v>127</v>
      </c>
      <c r="M49" s="761">
        <f t="shared" si="25"/>
        <v>83.006535947712422</v>
      </c>
      <c r="N49" s="848">
        <v>0</v>
      </c>
      <c r="O49" s="764">
        <f t="shared" si="17"/>
        <v>0</v>
      </c>
      <c r="P49" s="848">
        <v>2</v>
      </c>
      <c r="Q49" s="761">
        <f t="shared" si="18"/>
        <v>1.3071895424836601</v>
      </c>
      <c r="R49" s="847">
        <v>8</v>
      </c>
      <c r="S49" s="765">
        <f t="shared" si="19"/>
        <v>5.2287581699346406</v>
      </c>
      <c r="T49" s="847">
        <v>14</v>
      </c>
      <c r="U49" s="765">
        <f t="shared" si="20"/>
        <v>9.1503267973856204</v>
      </c>
      <c r="V49" s="848">
        <v>0</v>
      </c>
      <c r="W49" s="763">
        <f t="shared" si="21"/>
        <v>0</v>
      </c>
      <c r="X49" s="848">
        <v>0</v>
      </c>
      <c r="Y49" s="766">
        <f t="shared" si="22"/>
        <v>0</v>
      </c>
    </row>
    <row r="50" spans="1:25" x14ac:dyDescent="0.25">
      <c r="A50" s="1430" t="s">
        <v>491</v>
      </c>
      <c r="B50" s="741" t="s">
        <v>522</v>
      </c>
      <c r="C50" s="851">
        <v>3430</v>
      </c>
      <c r="D50" s="851">
        <v>3397</v>
      </c>
      <c r="E50" s="742">
        <f t="shared" si="13"/>
        <v>99.037900874635568</v>
      </c>
      <c r="F50" s="852">
        <v>65</v>
      </c>
      <c r="G50" s="836">
        <f t="shared" si="14"/>
        <v>1.9134530468060054</v>
      </c>
      <c r="H50" s="851">
        <f>D50-F50</f>
        <v>3332</v>
      </c>
      <c r="I50" s="744">
        <f t="shared" si="15"/>
        <v>98.086546953194002</v>
      </c>
      <c r="J50" s="852">
        <v>1</v>
      </c>
      <c r="K50" s="745">
        <f t="shared" si="16"/>
        <v>3.0012004801920768E-2</v>
      </c>
      <c r="L50" s="851">
        <f>H50-J50-N50-P50-R50-T50-V50-X50</f>
        <v>2741</v>
      </c>
      <c r="M50" s="784">
        <f t="shared" ref="M50:M53" si="28">L50*100/H50</f>
        <v>82.262905162064826</v>
      </c>
      <c r="N50" s="852">
        <v>12</v>
      </c>
      <c r="O50" s="746">
        <f t="shared" si="17"/>
        <v>0.36014405762304924</v>
      </c>
      <c r="P50" s="852">
        <v>8</v>
      </c>
      <c r="Q50" s="785">
        <f t="shared" si="18"/>
        <v>0.24009603841536614</v>
      </c>
      <c r="R50" s="851">
        <v>411</v>
      </c>
      <c r="S50" s="747">
        <f t="shared" si="19"/>
        <v>12.334933973589436</v>
      </c>
      <c r="T50" s="851">
        <v>142</v>
      </c>
      <c r="U50" s="747">
        <f t="shared" si="20"/>
        <v>4.2617046818727493</v>
      </c>
      <c r="V50" s="852">
        <v>9</v>
      </c>
      <c r="W50" s="745">
        <f t="shared" si="21"/>
        <v>0.27010804321728693</v>
      </c>
      <c r="X50" s="852">
        <v>8</v>
      </c>
      <c r="Y50" s="748">
        <f t="shared" si="22"/>
        <v>0.24009603841536614</v>
      </c>
    </row>
    <row r="51" spans="1:25" x14ac:dyDescent="0.25">
      <c r="A51" s="1431"/>
      <c r="B51" s="749" t="s">
        <v>523</v>
      </c>
      <c r="C51" s="845">
        <v>3037</v>
      </c>
      <c r="D51" s="845">
        <v>3012</v>
      </c>
      <c r="E51" s="751">
        <f t="shared" si="13"/>
        <v>99.176819229502797</v>
      </c>
      <c r="F51" s="846">
        <v>49</v>
      </c>
      <c r="G51" s="833">
        <f t="shared" si="14"/>
        <v>1.6268260292164674</v>
      </c>
      <c r="H51" s="845">
        <f t="shared" ref="H51:H53" si="29">D51-F51</f>
        <v>2963</v>
      </c>
      <c r="I51" s="754">
        <f t="shared" si="15"/>
        <v>98.37317397078354</v>
      </c>
      <c r="J51" s="846">
        <v>0</v>
      </c>
      <c r="K51" s="755">
        <f t="shared" si="16"/>
        <v>0</v>
      </c>
      <c r="L51" s="845">
        <f t="shared" ref="L51:L53" si="30">H51-J51-N51-P51-R51-T51-V51-X51</f>
        <v>2452</v>
      </c>
      <c r="M51" s="786">
        <f t="shared" si="28"/>
        <v>82.753965575430314</v>
      </c>
      <c r="N51" s="846">
        <v>31</v>
      </c>
      <c r="O51" s="756">
        <f t="shared" si="17"/>
        <v>1.0462369220384746</v>
      </c>
      <c r="P51" s="846">
        <v>25</v>
      </c>
      <c r="Q51" s="775">
        <f t="shared" si="18"/>
        <v>0.8437394532568343</v>
      </c>
      <c r="R51" s="845">
        <v>125</v>
      </c>
      <c r="S51" s="757">
        <f t="shared" si="19"/>
        <v>4.2186972662841713</v>
      </c>
      <c r="T51" s="845">
        <v>319</v>
      </c>
      <c r="U51" s="757">
        <f t="shared" si="20"/>
        <v>10.766115423557206</v>
      </c>
      <c r="V51" s="846">
        <v>11</v>
      </c>
      <c r="W51" s="755">
        <f t="shared" si="21"/>
        <v>0.37124535943300707</v>
      </c>
      <c r="X51" s="846">
        <v>0</v>
      </c>
      <c r="Y51" s="758">
        <f t="shared" si="22"/>
        <v>0</v>
      </c>
    </row>
    <row r="52" spans="1:25" x14ac:dyDescent="0.25">
      <c r="A52" s="1431"/>
      <c r="B52" s="749" t="s">
        <v>523</v>
      </c>
      <c r="C52" s="845">
        <v>2674</v>
      </c>
      <c r="D52" s="845">
        <v>2667</v>
      </c>
      <c r="E52" s="751">
        <f t="shared" si="13"/>
        <v>99.738219895287955</v>
      </c>
      <c r="F52" s="846">
        <v>6</v>
      </c>
      <c r="G52" s="833">
        <f t="shared" si="14"/>
        <v>0.22497187851518563</v>
      </c>
      <c r="H52" s="845">
        <f t="shared" si="29"/>
        <v>2661</v>
      </c>
      <c r="I52" s="754">
        <f t="shared" si="15"/>
        <v>99.775028121484809</v>
      </c>
      <c r="J52" s="846">
        <v>2</v>
      </c>
      <c r="K52" s="755">
        <f t="shared" si="16"/>
        <v>7.5159714393085303E-2</v>
      </c>
      <c r="L52" s="845">
        <f t="shared" si="30"/>
        <v>2201</v>
      </c>
      <c r="M52" s="786">
        <f t="shared" si="28"/>
        <v>82.713265689590386</v>
      </c>
      <c r="N52" s="846">
        <v>9</v>
      </c>
      <c r="O52" s="756">
        <f t="shared" si="17"/>
        <v>0.33821871476888388</v>
      </c>
      <c r="P52" s="846">
        <v>19</v>
      </c>
      <c r="Q52" s="775">
        <f t="shared" si="18"/>
        <v>0.71401728673431042</v>
      </c>
      <c r="R52" s="845">
        <v>237</v>
      </c>
      <c r="S52" s="757">
        <f t="shared" si="19"/>
        <v>8.9064261555806095</v>
      </c>
      <c r="T52" s="845">
        <v>193</v>
      </c>
      <c r="U52" s="757">
        <f t="shared" si="20"/>
        <v>7.2529124389327322</v>
      </c>
      <c r="V52" s="846">
        <v>0</v>
      </c>
      <c r="W52" s="755">
        <f t="shared" si="21"/>
        <v>0</v>
      </c>
      <c r="X52" s="846">
        <v>0</v>
      </c>
      <c r="Y52" s="758">
        <f t="shared" si="22"/>
        <v>0</v>
      </c>
    </row>
    <row r="53" spans="1:25" x14ac:dyDescent="0.25">
      <c r="A53" s="1431"/>
      <c r="B53" s="787" t="s">
        <v>524</v>
      </c>
      <c r="C53" s="847">
        <v>2113</v>
      </c>
      <c r="D53" s="847">
        <v>2106</v>
      </c>
      <c r="E53" s="760">
        <f t="shared" si="13"/>
        <v>99.668717463322281</v>
      </c>
      <c r="F53" s="848">
        <v>1</v>
      </c>
      <c r="G53" s="834">
        <f t="shared" si="14"/>
        <v>4.7483380816714153E-2</v>
      </c>
      <c r="H53" s="847">
        <f t="shared" si="29"/>
        <v>2105</v>
      </c>
      <c r="I53" s="762">
        <f t="shared" si="15"/>
        <v>99.952516619183285</v>
      </c>
      <c r="J53" s="848">
        <v>1</v>
      </c>
      <c r="K53" s="763">
        <f t="shared" si="16"/>
        <v>4.7505938242280284E-2</v>
      </c>
      <c r="L53" s="847">
        <f t="shared" si="30"/>
        <v>1417</v>
      </c>
      <c r="M53" s="788">
        <f t="shared" si="28"/>
        <v>67.315914489311169</v>
      </c>
      <c r="N53" s="848">
        <v>14</v>
      </c>
      <c r="O53" s="764">
        <f t="shared" si="17"/>
        <v>0.66508313539192399</v>
      </c>
      <c r="P53" s="848">
        <v>6</v>
      </c>
      <c r="Q53" s="789">
        <f t="shared" si="18"/>
        <v>0.28503562945368172</v>
      </c>
      <c r="R53" s="847">
        <v>336</v>
      </c>
      <c r="S53" s="765">
        <f t="shared" si="19"/>
        <v>15.961995249406174</v>
      </c>
      <c r="T53" s="847">
        <v>325</v>
      </c>
      <c r="U53" s="765">
        <f t="shared" si="20"/>
        <v>15.439429928741092</v>
      </c>
      <c r="V53" s="848">
        <v>2</v>
      </c>
      <c r="W53" s="763">
        <f t="shared" si="21"/>
        <v>9.5011876484560567E-2</v>
      </c>
      <c r="X53" s="848">
        <v>4</v>
      </c>
      <c r="Y53" s="766">
        <f t="shared" si="22"/>
        <v>0.19002375296912113</v>
      </c>
    </row>
    <row r="54" spans="1:25" x14ac:dyDescent="0.25">
      <c r="A54" s="1430" t="s">
        <v>494</v>
      </c>
      <c r="B54" s="741" t="s">
        <v>525</v>
      </c>
      <c r="C54" s="851">
        <v>4246</v>
      </c>
      <c r="D54" s="851">
        <v>4145</v>
      </c>
      <c r="E54" s="742">
        <f>D54/C54*100</f>
        <v>97.621290626471975</v>
      </c>
      <c r="F54" s="852">
        <v>21</v>
      </c>
      <c r="G54" s="836">
        <f>F54/D54*100</f>
        <v>0.50663449939686367</v>
      </c>
      <c r="H54" s="851">
        <f>D54-F54</f>
        <v>4124</v>
      </c>
      <c r="I54" s="744">
        <f>H54/D54*100</f>
        <v>99.493365500603133</v>
      </c>
      <c r="J54" s="852">
        <v>1</v>
      </c>
      <c r="K54" s="745">
        <f t="shared" si="16"/>
        <v>2.4248302618816685E-2</v>
      </c>
      <c r="L54" s="851">
        <f>H54-J54-N54-P54-R54-T54-V54-X54</f>
        <v>2663</v>
      </c>
      <c r="M54" s="743">
        <f t="shared" ref="M54:M57" si="31">L54/H54*100</f>
        <v>64.573229873908815</v>
      </c>
      <c r="N54" s="852">
        <v>0</v>
      </c>
      <c r="O54" s="746">
        <f>N54/H54*100</f>
        <v>0</v>
      </c>
      <c r="P54" s="852">
        <v>30</v>
      </c>
      <c r="Q54" s="743">
        <f>P54/H54*100</f>
        <v>0.72744907856450047</v>
      </c>
      <c r="R54" s="851">
        <v>914</v>
      </c>
      <c r="S54" s="747">
        <f>R54/H54*100</f>
        <v>22.162948593598447</v>
      </c>
      <c r="T54" s="851">
        <v>515</v>
      </c>
      <c r="U54" s="747">
        <f t="shared" si="20"/>
        <v>12.487875848690591</v>
      </c>
      <c r="V54" s="852">
        <v>1</v>
      </c>
      <c r="W54" s="745">
        <f t="shared" si="21"/>
        <v>2.4248302618816685E-2</v>
      </c>
      <c r="X54" s="852">
        <v>0</v>
      </c>
      <c r="Y54" s="748">
        <f t="shared" si="22"/>
        <v>0</v>
      </c>
    </row>
    <row r="55" spans="1:25" x14ac:dyDescent="0.25">
      <c r="A55" s="1431"/>
      <c r="B55" s="749" t="s">
        <v>526</v>
      </c>
      <c r="C55" s="845">
        <v>4926</v>
      </c>
      <c r="D55" s="845">
        <v>4761</v>
      </c>
      <c r="E55" s="751">
        <f t="shared" ref="E55:E64" si="32">D55/C55*100</f>
        <v>96.650426309378815</v>
      </c>
      <c r="F55" s="846">
        <v>28</v>
      </c>
      <c r="G55" s="833">
        <f t="shared" ref="G55:G87" si="33">F55/D55*100</f>
        <v>0.58811174123083387</v>
      </c>
      <c r="H55" s="845">
        <f t="shared" ref="H55:H57" si="34">D55-F55</f>
        <v>4733</v>
      </c>
      <c r="I55" s="754">
        <f t="shared" ref="I55:I57" si="35">H55/D55*100</f>
        <v>99.411888258769167</v>
      </c>
      <c r="J55" s="846">
        <v>3</v>
      </c>
      <c r="K55" s="755">
        <f t="shared" si="16"/>
        <v>6.3384745404605952E-2</v>
      </c>
      <c r="L55" s="845">
        <f t="shared" ref="L55:L57" si="36">H55-J55-N55-P55-R55-T55-V55-X55</f>
        <v>3217</v>
      </c>
      <c r="M55" s="753">
        <f t="shared" si="31"/>
        <v>67.969575322205785</v>
      </c>
      <c r="N55" s="846">
        <v>8</v>
      </c>
      <c r="O55" s="756">
        <f t="shared" ref="O55:O103" si="37">N55/H55*100</f>
        <v>0.16902598774561589</v>
      </c>
      <c r="P55" s="846">
        <v>24</v>
      </c>
      <c r="Q55" s="753">
        <f t="shared" ref="Q55:Q103" si="38">P55/H55*100</f>
        <v>0.50707796323684762</v>
      </c>
      <c r="R55" s="845">
        <v>540</v>
      </c>
      <c r="S55" s="757">
        <f t="shared" ref="S55:S103" si="39">R55/H55*100</f>
        <v>11.409254172829073</v>
      </c>
      <c r="T55" s="845">
        <v>934</v>
      </c>
      <c r="U55" s="757">
        <f t="shared" si="20"/>
        <v>19.733784069300654</v>
      </c>
      <c r="V55" s="846">
        <v>0</v>
      </c>
      <c r="W55" s="755">
        <f t="shared" si="21"/>
        <v>0</v>
      </c>
      <c r="X55" s="846">
        <v>7</v>
      </c>
      <c r="Y55" s="758">
        <f t="shared" si="22"/>
        <v>0.1478977392774139</v>
      </c>
    </row>
    <row r="56" spans="1:25" x14ac:dyDescent="0.25">
      <c r="A56" s="1431"/>
      <c r="B56" s="749" t="s">
        <v>527</v>
      </c>
      <c r="C56" s="845">
        <v>3543</v>
      </c>
      <c r="D56" s="845">
        <v>3441</v>
      </c>
      <c r="E56" s="751">
        <f t="shared" si="32"/>
        <v>97.121083827265025</v>
      </c>
      <c r="F56" s="846">
        <v>23</v>
      </c>
      <c r="G56" s="833">
        <f t="shared" si="33"/>
        <v>0.6684103458297006</v>
      </c>
      <c r="H56" s="845">
        <f t="shared" si="34"/>
        <v>3418</v>
      </c>
      <c r="I56" s="754">
        <f t="shared" si="35"/>
        <v>99.331589654170301</v>
      </c>
      <c r="J56" s="846">
        <v>1</v>
      </c>
      <c r="K56" s="755">
        <f t="shared" si="16"/>
        <v>2.9256875365710942E-2</v>
      </c>
      <c r="L56" s="845">
        <f t="shared" si="36"/>
        <v>2504</v>
      </c>
      <c r="M56" s="753">
        <f t="shared" si="31"/>
        <v>73.259215915740199</v>
      </c>
      <c r="N56" s="846">
        <v>2</v>
      </c>
      <c r="O56" s="756">
        <f t="shared" si="37"/>
        <v>5.8513750731421885E-2</v>
      </c>
      <c r="P56" s="846">
        <v>27</v>
      </c>
      <c r="Q56" s="753">
        <f t="shared" si="38"/>
        <v>0.78993563487419549</v>
      </c>
      <c r="R56" s="845">
        <v>279</v>
      </c>
      <c r="S56" s="757">
        <f t="shared" si="39"/>
        <v>8.1626682270333522</v>
      </c>
      <c r="T56" s="845">
        <v>605</v>
      </c>
      <c r="U56" s="757">
        <f t="shared" si="20"/>
        <v>17.70040959625512</v>
      </c>
      <c r="V56" s="846">
        <v>0</v>
      </c>
      <c r="W56" s="755">
        <f t="shared" si="21"/>
        <v>0</v>
      </c>
      <c r="X56" s="846">
        <v>0</v>
      </c>
      <c r="Y56" s="758">
        <f t="shared" si="22"/>
        <v>0</v>
      </c>
    </row>
    <row r="57" spans="1:25" x14ac:dyDescent="0.25">
      <c r="A57" s="1431"/>
      <c r="B57" s="759" t="s">
        <v>528</v>
      </c>
      <c r="C57" s="847">
        <v>1991</v>
      </c>
      <c r="D57" s="847">
        <v>1921</v>
      </c>
      <c r="E57" s="760">
        <f t="shared" si="32"/>
        <v>96.484178804620797</v>
      </c>
      <c r="F57" s="848">
        <v>21</v>
      </c>
      <c r="G57" s="834">
        <f t="shared" si="33"/>
        <v>1.0931806350858928</v>
      </c>
      <c r="H57" s="847">
        <f t="shared" si="34"/>
        <v>1900</v>
      </c>
      <c r="I57" s="762">
        <f t="shared" si="35"/>
        <v>98.906819364914114</v>
      </c>
      <c r="J57" s="848">
        <v>1</v>
      </c>
      <c r="K57" s="763">
        <f t="shared" si="16"/>
        <v>5.2631578947368418E-2</v>
      </c>
      <c r="L57" s="847">
        <f t="shared" si="36"/>
        <v>824</v>
      </c>
      <c r="M57" s="761">
        <f t="shared" si="31"/>
        <v>43.368421052631575</v>
      </c>
      <c r="N57" s="848">
        <v>2</v>
      </c>
      <c r="O57" s="764">
        <f t="shared" si="37"/>
        <v>0.10526315789473684</v>
      </c>
      <c r="P57" s="848">
        <v>13</v>
      </c>
      <c r="Q57" s="761">
        <f t="shared" si="38"/>
        <v>0.68421052631578949</v>
      </c>
      <c r="R57" s="847">
        <v>210</v>
      </c>
      <c r="S57" s="765">
        <f t="shared" si="39"/>
        <v>11.052631578947368</v>
      </c>
      <c r="T57" s="847">
        <v>850</v>
      </c>
      <c r="U57" s="765">
        <f t="shared" si="20"/>
        <v>44.736842105263158</v>
      </c>
      <c r="V57" s="848">
        <v>0</v>
      </c>
      <c r="W57" s="763">
        <f t="shared" si="21"/>
        <v>0</v>
      </c>
      <c r="X57" s="848">
        <v>0</v>
      </c>
      <c r="Y57" s="766">
        <f t="shared" si="22"/>
        <v>0</v>
      </c>
    </row>
    <row r="58" spans="1:25" x14ac:dyDescent="0.25">
      <c r="A58" s="1430" t="s">
        <v>492</v>
      </c>
      <c r="B58" s="741" t="s">
        <v>529</v>
      </c>
      <c r="C58" s="851">
        <v>2445</v>
      </c>
      <c r="D58" s="851">
        <v>2351</v>
      </c>
      <c r="E58" s="742">
        <f t="shared" si="32"/>
        <v>96.155419222903888</v>
      </c>
      <c r="F58" s="852">
        <v>6</v>
      </c>
      <c r="G58" s="836">
        <f t="shared" si="33"/>
        <v>0.25521054870267973</v>
      </c>
      <c r="H58" s="851">
        <f>D58-F58</f>
        <v>2345</v>
      </c>
      <c r="I58" s="744">
        <f>H58/D58*100</f>
        <v>99.744789451297322</v>
      </c>
      <c r="J58" s="852">
        <v>3</v>
      </c>
      <c r="K58" s="745">
        <f t="shared" si="16"/>
        <v>0.1279317697228145</v>
      </c>
      <c r="L58" s="851">
        <f>H58-J58-N58-P58-R58-T58-V58-X58</f>
        <v>1747</v>
      </c>
      <c r="M58" s="743">
        <f>L58/H58*100</f>
        <v>74.498933901918974</v>
      </c>
      <c r="N58" s="852">
        <v>3</v>
      </c>
      <c r="O58" s="746">
        <f t="shared" si="37"/>
        <v>0.1279317697228145</v>
      </c>
      <c r="P58" s="852">
        <v>2</v>
      </c>
      <c r="Q58" s="743">
        <f t="shared" si="38"/>
        <v>8.5287846481876331E-2</v>
      </c>
      <c r="R58" s="851">
        <v>453</v>
      </c>
      <c r="S58" s="747">
        <f t="shared" si="39"/>
        <v>19.31769722814499</v>
      </c>
      <c r="T58" s="851">
        <v>124</v>
      </c>
      <c r="U58" s="747">
        <f t="shared" si="20"/>
        <v>5.2878464818763327</v>
      </c>
      <c r="V58" s="852">
        <v>12</v>
      </c>
      <c r="W58" s="745">
        <f t="shared" si="21"/>
        <v>0.51172707889125801</v>
      </c>
      <c r="X58" s="852">
        <v>1</v>
      </c>
      <c r="Y58" s="748">
        <f t="shared" si="22"/>
        <v>4.2643923240938165E-2</v>
      </c>
    </row>
    <row r="59" spans="1:25" x14ac:dyDescent="0.25">
      <c r="A59" s="1431"/>
      <c r="B59" s="749" t="s">
        <v>530</v>
      </c>
      <c r="C59" s="845">
        <v>2086</v>
      </c>
      <c r="D59" s="845">
        <v>1974</v>
      </c>
      <c r="E59" s="751">
        <f t="shared" si="32"/>
        <v>94.630872483221466</v>
      </c>
      <c r="F59" s="846">
        <v>35</v>
      </c>
      <c r="G59" s="833">
        <f t="shared" si="33"/>
        <v>1.773049645390071</v>
      </c>
      <c r="H59" s="845">
        <f t="shared" ref="H59:H64" si="40">D59-F59</f>
        <v>1939</v>
      </c>
      <c r="I59" s="754">
        <f t="shared" ref="I59:I64" si="41">H59/D59*100</f>
        <v>98.226950354609926</v>
      </c>
      <c r="J59" s="846">
        <v>2</v>
      </c>
      <c r="K59" s="755">
        <f t="shared" si="16"/>
        <v>0.1031459515214028</v>
      </c>
      <c r="L59" s="845">
        <f>H59-J59-N59-P59-R59-T59-V59-X59</f>
        <v>1153</v>
      </c>
      <c r="M59" s="753">
        <f t="shared" ref="M59:M77" si="42">L59/H59*100</f>
        <v>59.463641052088704</v>
      </c>
      <c r="N59" s="846">
        <v>8</v>
      </c>
      <c r="O59" s="756">
        <f t="shared" si="37"/>
        <v>0.41258380608561118</v>
      </c>
      <c r="P59" s="846">
        <v>9</v>
      </c>
      <c r="Q59" s="753">
        <f t="shared" si="38"/>
        <v>0.46415678184631254</v>
      </c>
      <c r="R59" s="845">
        <v>521</v>
      </c>
      <c r="S59" s="757">
        <f t="shared" si="39"/>
        <v>26.869520371325422</v>
      </c>
      <c r="T59" s="845">
        <v>246</v>
      </c>
      <c r="U59" s="757">
        <f t="shared" si="20"/>
        <v>12.686952037132542</v>
      </c>
      <c r="V59" s="846">
        <v>0</v>
      </c>
      <c r="W59" s="755">
        <f t="shared" si="21"/>
        <v>0</v>
      </c>
      <c r="X59" s="846">
        <v>0</v>
      </c>
      <c r="Y59" s="758">
        <f t="shared" si="22"/>
        <v>0</v>
      </c>
    </row>
    <row r="60" spans="1:25" x14ac:dyDescent="0.25">
      <c r="A60" s="1431"/>
      <c r="B60" s="749" t="s">
        <v>531</v>
      </c>
      <c r="C60" s="845">
        <v>2824</v>
      </c>
      <c r="D60" s="845">
        <v>2814</v>
      </c>
      <c r="E60" s="751">
        <f t="shared" si="32"/>
        <v>99.645892351274796</v>
      </c>
      <c r="F60" s="846">
        <v>22</v>
      </c>
      <c r="G60" s="833">
        <f t="shared" si="33"/>
        <v>0.78180525941719969</v>
      </c>
      <c r="H60" s="845">
        <f t="shared" si="40"/>
        <v>2792</v>
      </c>
      <c r="I60" s="754">
        <f>H60/D60*100</f>
        <v>99.218194740582803</v>
      </c>
      <c r="J60" s="846">
        <v>4</v>
      </c>
      <c r="K60" s="755">
        <f t="shared" si="16"/>
        <v>0.14326647564469913</v>
      </c>
      <c r="L60" s="845">
        <f t="shared" ref="L60:L64" si="43">H60-J60-N60-P60-R60-T60-V60-X60</f>
        <v>2056</v>
      </c>
      <c r="M60" s="753">
        <f t="shared" si="42"/>
        <v>73.638968481375358</v>
      </c>
      <c r="N60" s="846">
        <v>2</v>
      </c>
      <c r="O60" s="756">
        <f t="shared" si="37"/>
        <v>7.1633237822349566E-2</v>
      </c>
      <c r="P60" s="846">
        <v>2</v>
      </c>
      <c r="Q60" s="753">
        <f t="shared" si="38"/>
        <v>7.1633237822349566E-2</v>
      </c>
      <c r="R60" s="845">
        <v>603</v>
      </c>
      <c r="S60" s="757">
        <f t="shared" si="39"/>
        <v>21.597421203438397</v>
      </c>
      <c r="T60" s="845">
        <v>98</v>
      </c>
      <c r="U60" s="757">
        <f t="shared" si="20"/>
        <v>3.5100286532951288</v>
      </c>
      <c r="V60" s="846">
        <v>25</v>
      </c>
      <c r="W60" s="755">
        <f t="shared" si="21"/>
        <v>0.89541547277936961</v>
      </c>
      <c r="X60" s="846">
        <v>2</v>
      </c>
      <c r="Y60" s="758">
        <f t="shared" si="22"/>
        <v>7.1633237822349566E-2</v>
      </c>
    </row>
    <row r="61" spans="1:25" x14ac:dyDescent="0.25">
      <c r="A61" s="1431"/>
      <c r="B61" s="749" t="s">
        <v>532</v>
      </c>
      <c r="C61" s="845">
        <v>1861</v>
      </c>
      <c r="D61" s="845">
        <v>1828</v>
      </c>
      <c r="E61" s="751">
        <f t="shared" si="32"/>
        <v>98.22675980655562</v>
      </c>
      <c r="F61" s="846">
        <v>23</v>
      </c>
      <c r="G61" s="833">
        <f t="shared" si="33"/>
        <v>1.2582056892778994</v>
      </c>
      <c r="H61" s="845">
        <f t="shared" si="40"/>
        <v>1805</v>
      </c>
      <c r="I61" s="754">
        <f t="shared" si="41"/>
        <v>98.741794310722099</v>
      </c>
      <c r="J61" s="846">
        <v>1</v>
      </c>
      <c r="K61" s="755">
        <f t="shared" si="16"/>
        <v>5.5401662049861501E-2</v>
      </c>
      <c r="L61" s="845">
        <f t="shared" si="43"/>
        <v>1210</v>
      </c>
      <c r="M61" s="753">
        <f t="shared" si="42"/>
        <v>67.036011080332415</v>
      </c>
      <c r="N61" s="846">
        <v>9</v>
      </c>
      <c r="O61" s="756">
        <f t="shared" si="37"/>
        <v>0.49861495844875342</v>
      </c>
      <c r="P61" s="846">
        <v>8</v>
      </c>
      <c r="Q61" s="753">
        <f t="shared" si="38"/>
        <v>0.44321329639889201</v>
      </c>
      <c r="R61" s="845">
        <v>467</v>
      </c>
      <c r="S61" s="757">
        <f t="shared" si="39"/>
        <v>25.872576177285318</v>
      </c>
      <c r="T61" s="845">
        <v>104</v>
      </c>
      <c r="U61" s="757">
        <f t="shared" si="20"/>
        <v>5.7617728531855956</v>
      </c>
      <c r="V61" s="846">
        <v>5</v>
      </c>
      <c r="W61" s="755">
        <f t="shared" si="21"/>
        <v>0.2770083102493075</v>
      </c>
      <c r="X61" s="846">
        <v>1</v>
      </c>
      <c r="Y61" s="758">
        <f t="shared" si="22"/>
        <v>5.5401662049861501E-2</v>
      </c>
    </row>
    <row r="62" spans="1:25" x14ac:dyDescent="0.25">
      <c r="A62" s="1431"/>
      <c r="B62" s="749" t="s">
        <v>533</v>
      </c>
      <c r="C62" s="845">
        <v>2289</v>
      </c>
      <c r="D62" s="845">
        <v>2209</v>
      </c>
      <c r="E62" s="751">
        <f t="shared" si="32"/>
        <v>96.505024027959806</v>
      </c>
      <c r="F62" s="846">
        <v>49</v>
      </c>
      <c r="G62" s="833">
        <f t="shared" si="33"/>
        <v>2.2181982797645992</v>
      </c>
      <c r="H62" s="845">
        <f t="shared" si="40"/>
        <v>2160</v>
      </c>
      <c r="I62" s="754">
        <f t="shared" si="41"/>
        <v>97.781801720235407</v>
      </c>
      <c r="J62" s="846">
        <v>1</v>
      </c>
      <c r="K62" s="755">
        <f t="shared" si="16"/>
        <v>4.6296296296296301E-2</v>
      </c>
      <c r="L62" s="845">
        <f t="shared" si="43"/>
        <v>1730</v>
      </c>
      <c r="M62" s="753">
        <f t="shared" si="42"/>
        <v>80.092592592592595</v>
      </c>
      <c r="N62" s="846">
        <v>15</v>
      </c>
      <c r="O62" s="756">
        <f t="shared" si="37"/>
        <v>0.69444444444444442</v>
      </c>
      <c r="P62" s="846">
        <v>16</v>
      </c>
      <c r="Q62" s="753">
        <f t="shared" si="38"/>
        <v>0.74074074074074081</v>
      </c>
      <c r="R62" s="845">
        <v>302</v>
      </c>
      <c r="S62" s="757">
        <f t="shared" si="39"/>
        <v>13.981481481481481</v>
      </c>
      <c r="T62" s="845">
        <v>82</v>
      </c>
      <c r="U62" s="757">
        <f t="shared" si="20"/>
        <v>3.7962962962962963</v>
      </c>
      <c r="V62" s="846">
        <v>11</v>
      </c>
      <c r="W62" s="755">
        <f t="shared" si="21"/>
        <v>0.5092592592592593</v>
      </c>
      <c r="X62" s="846">
        <v>3</v>
      </c>
      <c r="Y62" s="758">
        <f t="shared" si="22"/>
        <v>0.1388888888888889</v>
      </c>
    </row>
    <row r="63" spans="1:25" x14ac:dyDescent="0.25">
      <c r="A63" s="1431"/>
      <c r="B63" s="749" t="s">
        <v>534</v>
      </c>
      <c r="C63" s="845">
        <v>3374</v>
      </c>
      <c r="D63" s="845">
        <v>3135</v>
      </c>
      <c r="E63" s="751">
        <f t="shared" si="32"/>
        <v>92.916419679905161</v>
      </c>
      <c r="F63" s="846">
        <v>131</v>
      </c>
      <c r="G63" s="833">
        <f t="shared" si="33"/>
        <v>4.1786283891547056</v>
      </c>
      <c r="H63" s="845">
        <f t="shared" si="40"/>
        <v>3004</v>
      </c>
      <c r="I63" s="754">
        <f t="shared" si="41"/>
        <v>95.82137161084529</v>
      </c>
      <c r="J63" s="846">
        <v>0</v>
      </c>
      <c r="K63" s="755">
        <f t="shared" si="16"/>
        <v>0</v>
      </c>
      <c r="L63" s="845">
        <f t="shared" si="43"/>
        <v>2343</v>
      </c>
      <c r="M63" s="753">
        <f t="shared" si="42"/>
        <v>77.996005326231682</v>
      </c>
      <c r="N63" s="846">
        <v>5</v>
      </c>
      <c r="O63" s="756">
        <f t="shared" si="37"/>
        <v>0.16644474034620504</v>
      </c>
      <c r="P63" s="846">
        <v>7</v>
      </c>
      <c r="Q63" s="753">
        <f t="shared" si="38"/>
        <v>0.2330226364846871</v>
      </c>
      <c r="R63" s="845">
        <v>515</v>
      </c>
      <c r="S63" s="757">
        <f t="shared" si="39"/>
        <v>17.14380825565912</v>
      </c>
      <c r="T63" s="845">
        <v>108</v>
      </c>
      <c r="U63" s="757">
        <f t="shared" si="20"/>
        <v>3.5952063914780292</v>
      </c>
      <c r="V63" s="846">
        <v>18</v>
      </c>
      <c r="W63" s="755">
        <f t="shared" si="21"/>
        <v>0.5992010652463382</v>
      </c>
      <c r="X63" s="846">
        <v>8</v>
      </c>
      <c r="Y63" s="758">
        <f t="shared" si="22"/>
        <v>0.26631158455392812</v>
      </c>
    </row>
    <row r="64" spans="1:25" x14ac:dyDescent="0.25">
      <c r="A64" s="1431"/>
      <c r="B64" s="759" t="s">
        <v>535</v>
      </c>
      <c r="C64" s="847">
        <v>3096</v>
      </c>
      <c r="D64" s="847">
        <v>2247</v>
      </c>
      <c r="E64" s="760">
        <f t="shared" si="32"/>
        <v>72.577519379844958</v>
      </c>
      <c r="F64" s="848">
        <v>48</v>
      </c>
      <c r="G64" s="834">
        <f t="shared" si="33"/>
        <v>2.1361815754339117</v>
      </c>
      <c r="H64" s="847">
        <f t="shared" si="40"/>
        <v>2199</v>
      </c>
      <c r="I64" s="762">
        <f t="shared" si="41"/>
        <v>97.863818424566091</v>
      </c>
      <c r="J64" s="848">
        <v>3</v>
      </c>
      <c r="K64" s="763">
        <f t="shared" si="16"/>
        <v>0.13642564802182811</v>
      </c>
      <c r="L64" s="847">
        <f t="shared" si="43"/>
        <v>1418</v>
      </c>
      <c r="M64" s="761">
        <f t="shared" si="42"/>
        <v>64.48385629831742</v>
      </c>
      <c r="N64" s="848">
        <v>4</v>
      </c>
      <c r="O64" s="764">
        <f t="shared" si="37"/>
        <v>0.18190086402910413</v>
      </c>
      <c r="P64" s="848">
        <v>2</v>
      </c>
      <c r="Q64" s="761">
        <f t="shared" si="38"/>
        <v>9.0950432014552066E-2</v>
      </c>
      <c r="R64" s="847">
        <v>645</v>
      </c>
      <c r="S64" s="765">
        <f t="shared" si="39"/>
        <v>29.331514324693043</v>
      </c>
      <c r="T64" s="847">
        <v>97</v>
      </c>
      <c r="U64" s="765">
        <f t="shared" si="20"/>
        <v>4.411095952705776</v>
      </c>
      <c r="V64" s="848">
        <v>28</v>
      </c>
      <c r="W64" s="763">
        <f t="shared" si="21"/>
        <v>1.2733060482037288</v>
      </c>
      <c r="X64" s="848">
        <v>2</v>
      </c>
      <c r="Y64" s="766">
        <f t="shared" si="22"/>
        <v>9.0950432014552066E-2</v>
      </c>
    </row>
    <row r="65" spans="1:25" x14ac:dyDescent="0.25">
      <c r="A65" s="1430" t="s">
        <v>493</v>
      </c>
      <c r="B65" s="790" t="s">
        <v>536</v>
      </c>
      <c r="C65" s="851">
        <v>3751</v>
      </c>
      <c r="D65" s="851">
        <v>3559</v>
      </c>
      <c r="E65" s="742">
        <f>D65/C65*100</f>
        <v>94.881364969341504</v>
      </c>
      <c r="F65" s="852">
        <v>12</v>
      </c>
      <c r="G65" s="837">
        <f t="shared" si="33"/>
        <v>0.33717336330429898</v>
      </c>
      <c r="H65" s="851">
        <f>D65-F65</f>
        <v>3547</v>
      </c>
      <c r="I65" s="744">
        <f>H65/D65*100</f>
        <v>99.662826636695698</v>
      </c>
      <c r="J65" s="852">
        <v>7</v>
      </c>
      <c r="K65" s="745">
        <f t="shared" si="16"/>
        <v>0.19734987313222443</v>
      </c>
      <c r="L65" s="851">
        <f>H65-J65-N65-P65-R65-T65-V65-X65</f>
        <v>2216</v>
      </c>
      <c r="M65" s="743">
        <f t="shared" si="42"/>
        <v>62.475331265858472</v>
      </c>
      <c r="N65" s="852">
        <v>28</v>
      </c>
      <c r="O65" s="746">
        <f t="shared" si="37"/>
        <v>0.78939949252889774</v>
      </c>
      <c r="P65" s="852">
        <v>121</v>
      </c>
      <c r="Q65" s="743">
        <f t="shared" si="38"/>
        <v>3.4113335212855938</v>
      </c>
      <c r="R65" s="851">
        <v>512</v>
      </c>
      <c r="S65" s="747">
        <f t="shared" si="39"/>
        <v>14.434733577671272</v>
      </c>
      <c r="T65" s="851">
        <v>613</v>
      </c>
      <c r="U65" s="747">
        <f t="shared" si="20"/>
        <v>17.282210318579079</v>
      </c>
      <c r="V65" s="852">
        <v>20</v>
      </c>
      <c r="W65" s="745">
        <f t="shared" si="21"/>
        <v>0.56385678037778397</v>
      </c>
      <c r="X65" s="852">
        <v>30</v>
      </c>
      <c r="Y65" s="748">
        <f t="shared" si="22"/>
        <v>0.84578517056667601</v>
      </c>
    </row>
    <row r="66" spans="1:25" x14ac:dyDescent="0.25">
      <c r="A66" s="1431"/>
      <c r="B66" s="791" t="s">
        <v>537</v>
      </c>
      <c r="C66" s="845">
        <v>2583</v>
      </c>
      <c r="D66" s="845">
        <v>2506</v>
      </c>
      <c r="E66" s="751">
        <f t="shared" ref="E66:E87" si="44">D66/C66*100</f>
        <v>97.018970189701889</v>
      </c>
      <c r="F66" s="846">
        <v>21</v>
      </c>
      <c r="G66" s="838">
        <f t="shared" si="33"/>
        <v>0.83798882681564246</v>
      </c>
      <c r="H66" s="845">
        <f t="shared" ref="H66:H69" si="45">D66-F66</f>
        <v>2485</v>
      </c>
      <c r="I66" s="754">
        <f t="shared" ref="I66:I69" si="46">H66/D66*100</f>
        <v>99.162011173184368</v>
      </c>
      <c r="J66" s="846">
        <v>3</v>
      </c>
      <c r="K66" s="755">
        <f t="shared" si="16"/>
        <v>0.12072434607645875</v>
      </c>
      <c r="L66" s="845">
        <f t="shared" ref="L66:L69" si="47">H66-J66-N66-P66-R66-T66-V66-X66</f>
        <v>1703</v>
      </c>
      <c r="M66" s="753">
        <f t="shared" si="42"/>
        <v>68.531187122736412</v>
      </c>
      <c r="N66" s="846">
        <v>16</v>
      </c>
      <c r="O66" s="756">
        <f t="shared" si="37"/>
        <v>0.64386317907444668</v>
      </c>
      <c r="P66" s="846">
        <v>54</v>
      </c>
      <c r="Q66" s="753">
        <f t="shared" si="38"/>
        <v>2.1730382293762576</v>
      </c>
      <c r="R66" s="845">
        <v>312</v>
      </c>
      <c r="S66" s="757">
        <f t="shared" si="39"/>
        <v>12.555331991951709</v>
      </c>
      <c r="T66" s="845">
        <v>381</v>
      </c>
      <c r="U66" s="757">
        <f t="shared" si="20"/>
        <v>15.331991951710261</v>
      </c>
      <c r="V66" s="846">
        <v>16</v>
      </c>
      <c r="W66" s="755">
        <f t="shared" si="21"/>
        <v>0.64386317907444668</v>
      </c>
      <c r="X66" s="846">
        <v>0</v>
      </c>
      <c r="Y66" s="758">
        <f t="shared" si="22"/>
        <v>0</v>
      </c>
    </row>
    <row r="67" spans="1:25" x14ac:dyDescent="0.25">
      <c r="A67" s="1431"/>
      <c r="B67" s="791" t="s">
        <v>538</v>
      </c>
      <c r="C67" s="845">
        <v>2223</v>
      </c>
      <c r="D67" s="845">
        <v>2253</v>
      </c>
      <c r="E67" s="751">
        <f t="shared" si="44"/>
        <v>101.34952766531713</v>
      </c>
      <c r="F67" s="846">
        <v>14</v>
      </c>
      <c r="G67" s="838">
        <f t="shared" si="33"/>
        <v>0.62139369729249883</v>
      </c>
      <c r="H67" s="845">
        <f t="shared" si="45"/>
        <v>2239</v>
      </c>
      <c r="I67" s="754">
        <f t="shared" si="46"/>
        <v>99.37860630270751</v>
      </c>
      <c r="J67" s="846">
        <v>2</v>
      </c>
      <c r="K67" s="755">
        <f t="shared" si="16"/>
        <v>8.9325591782045549E-2</v>
      </c>
      <c r="L67" s="845">
        <f t="shared" si="47"/>
        <v>1896</v>
      </c>
      <c r="M67" s="753">
        <f t="shared" si="42"/>
        <v>84.680661009379193</v>
      </c>
      <c r="N67" s="846">
        <v>17</v>
      </c>
      <c r="O67" s="756">
        <f t="shared" si="37"/>
        <v>0.75926753014738724</v>
      </c>
      <c r="P67" s="846">
        <v>6</v>
      </c>
      <c r="Q67" s="753">
        <f t="shared" si="38"/>
        <v>0.26797677534613668</v>
      </c>
      <c r="R67" s="845">
        <v>149</v>
      </c>
      <c r="S67" s="757">
        <f t="shared" si="39"/>
        <v>6.6547565877623933</v>
      </c>
      <c r="T67" s="845">
        <v>165</v>
      </c>
      <c r="U67" s="757">
        <f t="shared" si="20"/>
        <v>7.3693613220187579</v>
      </c>
      <c r="V67" s="846">
        <v>4</v>
      </c>
      <c r="W67" s="755">
        <f t="shared" si="21"/>
        <v>0.1786511835640911</v>
      </c>
      <c r="X67" s="846">
        <v>0</v>
      </c>
      <c r="Y67" s="758">
        <f t="shared" si="22"/>
        <v>0</v>
      </c>
    </row>
    <row r="68" spans="1:25" x14ac:dyDescent="0.25">
      <c r="A68" s="1431"/>
      <c r="B68" s="791" t="s">
        <v>539</v>
      </c>
      <c r="C68" s="845">
        <v>5626</v>
      </c>
      <c r="D68" s="845">
        <v>5629</v>
      </c>
      <c r="E68" s="751">
        <f t="shared" si="44"/>
        <v>100.05332385353715</v>
      </c>
      <c r="F68" s="846">
        <v>13</v>
      </c>
      <c r="G68" s="838">
        <f t="shared" si="33"/>
        <v>0.23094688221709006</v>
      </c>
      <c r="H68" s="845">
        <f t="shared" si="45"/>
        <v>5616</v>
      </c>
      <c r="I68" s="754">
        <f t="shared" si="46"/>
        <v>99.769053117782917</v>
      </c>
      <c r="J68" s="846">
        <v>1</v>
      </c>
      <c r="K68" s="755">
        <f t="shared" si="16"/>
        <v>1.7806267806267807E-2</v>
      </c>
      <c r="L68" s="845">
        <f t="shared" si="47"/>
        <v>4294</v>
      </c>
      <c r="M68" s="753">
        <f t="shared" si="42"/>
        <v>76.460113960113958</v>
      </c>
      <c r="N68" s="846">
        <v>23</v>
      </c>
      <c r="O68" s="756">
        <f t="shared" si="37"/>
        <v>0.40954415954415951</v>
      </c>
      <c r="P68" s="846">
        <v>14</v>
      </c>
      <c r="Q68" s="753">
        <f t="shared" si="38"/>
        <v>0.24928774928774927</v>
      </c>
      <c r="R68" s="845">
        <v>657</v>
      </c>
      <c r="S68" s="757">
        <f t="shared" si="39"/>
        <v>11.698717948717949</v>
      </c>
      <c r="T68" s="845">
        <v>596</v>
      </c>
      <c r="U68" s="757">
        <f t="shared" si="20"/>
        <v>10.612535612535613</v>
      </c>
      <c r="V68" s="846">
        <v>24</v>
      </c>
      <c r="W68" s="755">
        <f t="shared" si="21"/>
        <v>0.42735042735042739</v>
      </c>
      <c r="X68" s="846">
        <v>7</v>
      </c>
      <c r="Y68" s="758">
        <f t="shared" si="22"/>
        <v>0.12464387464387464</v>
      </c>
    </row>
    <row r="69" spans="1:25" x14ac:dyDescent="0.25">
      <c r="A69" s="1431"/>
      <c r="B69" s="759" t="s">
        <v>540</v>
      </c>
      <c r="C69" s="847">
        <v>2531</v>
      </c>
      <c r="D69" s="847">
        <v>2591</v>
      </c>
      <c r="E69" s="760">
        <f t="shared" si="44"/>
        <v>102.37060450414856</v>
      </c>
      <c r="F69" s="848">
        <v>24</v>
      </c>
      <c r="G69" s="839">
        <f t="shared" si="33"/>
        <v>0.92628328830567341</v>
      </c>
      <c r="H69" s="847">
        <f t="shared" si="45"/>
        <v>2567</v>
      </c>
      <c r="I69" s="762">
        <f t="shared" si="46"/>
        <v>99.073716711694331</v>
      </c>
      <c r="J69" s="848">
        <v>4</v>
      </c>
      <c r="K69" s="763">
        <f t="shared" si="16"/>
        <v>0.15582391897156214</v>
      </c>
      <c r="L69" s="847">
        <f t="shared" si="47"/>
        <v>2052</v>
      </c>
      <c r="M69" s="761">
        <f t="shared" si="42"/>
        <v>79.93767043241138</v>
      </c>
      <c r="N69" s="848">
        <v>3</v>
      </c>
      <c r="O69" s="764">
        <f t="shared" si="37"/>
        <v>0.11686793922867161</v>
      </c>
      <c r="P69" s="848">
        <v>14</v>
      </c>
      <c r="Q69" s="761">
        <f t="shared" si="38"/>
        <v>0.54538371640046746</v>
      </c>
      <c r="R69" s="847">
        <v>343</v>
      </c>
      <c r="S69" s="765">
        <f t="shared" si="39"/>
        <v>13.361901051811454</v>
      </c>
      <c r="T69" s="847">
        <v>135</v>
      </c>
      <c r="U69" s="765">
        <f t="shared" si="20"/>
        <v>5.2590572652902221</v>
      </c>
      <c r="V69" s="848">
        <v>16</v>
      </c>
      <c r="W69" s="763">
        <f t="shared" si="21"/>
        <v>0.62329567588624857</v>
      </c>
      <c r="X69" s="848">
        <v>0</v>
      </c>
      <c r="Y69" s="766">
        <f t="shared" si="22"/>
        <v>0</v>
      </c>
    </row>
    <row r="70" spans="1:25" x14ac:dyDescent="0.25">
      <c r="A70" s="1430" t="s">
        <v>498</v>
      </c>
      <c r="B70" s="790" t="s">
        <v>541</v>
      </c>
      <c r="C70" s="851">
        <v>4794</v>
      </c>
      <c r="D70" s="851">
        <v>4788</v>
      </c>
      <c r="E70" s="742">
        <f t="shared" si="44"/>
        <v>99.874843554443046</v>
      </c>
      <c r="F70" s="852">
        <v>0</v>
      </c>
      <c r="G70" s="836">
        <f t="shared" si="33"/>
        <v>0</v>
      </c>
      <c r="H70" s="851">
        <f>D70-F70</f>
        <v>4788</v>
      </c>
      <c r="I70" s="792">
        <f>H70/D70*100</f>
        <v>100</v>
      </c>
      <c r="J70" s="852">
        <v>0</v>
      </c>
      <c r="K70" s="745">
        <f t="shared" si="16"/>
        <v>0</v>
      </c>
      <c r="L70" s="851">
        <f>H70-N70-J70-P70-R70-T70-V70-X70</f>
        <v>4318</v>
      </c>
      <c r="M70" s="784">
        <f t="shared" si="42"/>
        <v>90.18379281537176</v>
      </c>
      <c r="N70" s="852">
        <v>0</v>
      </c>
      <c r="O70" s="746">
        <f t="shared" si="37"/>
        <v>0</v>
      </c>
      <c r="P70" s="852">
        <v>91</v>
      </c>
      <c r="Q70" s="743">
        <f t="shared" si="38"/>
        <v>1.9005847953216373</v>
      </c>
      <c r="R70" s="851">
        <v>282</v>
      </c>
      <c r="S70" s="747">
        <f t="shared" si="39"/>
        <v>5.8897243107769421</v>
      </c>
      <c r="T70" s="851">
        <v>94</v>
      </c>
      <c r="U70" s="747">
        <f t="shared" si="20"/>
        <v>1.9632414369256472</v>
      </c>
      <c r="V70" s="852">
        <v>0</v>
      </c>
      <c r="W70" s="745">
        <f t="shared" si="21"/>
        <v>0</v>
      </c>
      <c r="X70" s="852">
        <v>3</v>
      </c>
      <c r="Y70" s="748">
        <f t="shared" si="22"/>
        <v>6.2656641604010022E-2</v>
      </c>
    </row>
    <row r="71" spans="1:25" x14ac:dyDescent="0.25">
      <c r="A71" s="1431"/>
      <c r="B71" s="791" t="s">
        <v>542</v>
      </c>
      <c r="C71" s="845">
        <v>3612</v>
      </c>
      <c r="D71" s="845">
        <v>3611</v>
      </c>
      <c r="E71" s="751">
        <f t="shared" si="44"/>
        <v>99.97231450719822</v>
      </c>
      <c r="F71" s="846">
        <v>0</v>
      </c>
      <c r="G71" s="833">
        <f t="shared" si="33"/>
        <v>0</v>
      </c>
      <c r="H71" s="845">
        <f t="shared" ref="H71:H73" si="48">D71-F71</f>
        <v>3611</v>
      </c>
      <c r="I71" s="793">
        <f t="shared" ref="I71:I103" si="49">H71/D71*100</f>
        <v>100</v>
      </c>
      <c r="J71" s="846">
        <v>2</v>
      </c>
      <c r="K71" s="755">
        <f t="shared" si="16"/>
        <v>5.5386319579063967E-2</v>
      </c>
      <c r="L71" s="845">
        <f t="shared" ref="L71:L74" si="50">H71-N71-J71-P71-R71-T71-V71-X71</f>
        <v>2886</v>
      </c>
      <c r="M71" s="786">
        <f t="shared" si="42"/>
        <v>79.922459152589312</v>
      </c>
      <c r="N71" s="846">
        <v>11</v>
      </c>
      <c r="O71" s="756">
        <f t="shared" si="37"/>
        <v>0.30462475768485181</v>
      </c>
      <c r="P71" s="846">
        <v>39</v>
      </c>
      <c r="Q71" s="753">
        <f t="shared" si="38"/>
        <v>1.0800332317917474</v>
      </c>
      <c r="R71" s="845">
        <v>415</v>
      </c>
      <c r="S71" s="757">
        <f t="shared" si="39"/>
        <v>11.492661312655773</v>
      </c>
      <c r="T71" s="845">
        <v>257</v>
      </c>
      <c r="U71" s="757">
        <f t="shared" si="20"/>
        <v>7.1171420659097206</v>
      </c>
      <c r="V71" s="846">
        <v>1</v>
      </c>
      <c r="W71" s="755">
        <f t="shared" si="21"/>
        <v>2.7693159789531983E-2</v>
      </c>
      <c r="X71" s="846">
        <v>0</v>
      </c>
      <c r="Y71" s="758">
        <f t="shared" si="22"/>
        <v>0</v>
      </c>
    </row>
    <row r="72" spans="1:25" x14ac:dyDescent="0.25">
      <c r="A72" s="1431"/>
      <c r="B72" s="791" t="s">
        <v>543</v>
      </c>
      <c r="C72" s="845">
        <v>3719</v>
      </c>
      <c r="D72" s="845">
        <v>3715</v>
      </c>
      <c r="E72" s="751">
        <f t="shared" si="44"/>
        <v>99.892444205431559</v>
      </c>
      <c r="F72" s="846">
        <v>0</v>
      </c>
      <c r="G72" s="833">
        <f t="shared" si="33"/>
        <v>0</v>
      </c>
      <c r="H72" s="845">
        <f t="shared" si="48"/>
        <v>3715</v>
      </c>
      <c r="I72" s="793">
        <f t="shared" si="49"/>
        <v>100</v>
      </c>
      <c r="J72" s="846">
        <v>0</v>
      </c>
      <c r="K72" s="755">
        <f t="shared" si="16"/>
        <v>0</v>
      </c>
      <c r="L72" s="845">
        <f t="shared" si="50"/>
        <v>3210</v>
      </c>
      <c r="M72" s="786">
        <f t="shared" si="42"/>
        <v>86.40646029609691</v>
      </c>
      <c r="N72" s="846">
        <v>0</v>
      </c>
      <c r="O72" s="756">
        <f t="shared" si="37"/>
        <v>0</v>
      </c>
      <c r="P72" s="846">
        <v>82</v>
      </c>
      <c r="Q72" s="753">
        <f t="shared" si="38"/>
        <v>2.2072678331090176</v>
      </c>
      <c r="R72" s="845">
        <v>309</v>
      </c>
      <c r="S72" s="757">
        <f t="shared" si="39"/>
        <v>8.3176312247644688</v>
      </c>
      <c r="T72" s="845">
        <v>112</v>
      </c>
      <c r="U72" s="757">
        <f t="shared" si="20"/>
        <v>3.0148048452220726</v>
      </c>
      <c r="V72" s="846">
        <v>0</v>
      </c>
      <c r="W72" s="755">
        <f t="shared" si="21"/>
        <v>0</v>
      </c>
      <c r="X72" s="846">
        <v>2</v>
      </c>
      <c r="Y72" s="758">
        <f t="shared" si="22"/>
        <v>5.3835800807537006E-2</v>
      </c>
    </row>
    <row r="73" spans="1:25" x14ac:dyDescent="0.25">
      <c r="A73" s="1431"/>
      <c r="B73" s="791" t="s">
        <v>544</v>
      </c>
      <c r="C73" s="845">
        <v>1406</v>
      </c>
      <c r="D73" s="845">
        <v>1406</v>
      </c>
      <c r="E73" s="751">
        <f t="shared" si="44"/>
        <v>100</v>
      </c>
      <c r="F73" s="846">
        <v>0</v>
      </c>
      <c r="G73" s="833">
        <f t="shared" si="33"/>
        <v>0</v>
      </c>
      <c r="H73" s="845">
        <f t="shared" si="48"/>
        <v>1406</v>
      </c>
      <c r="I73" s="793">
        <f t="shared" si="49"/>
        <v>100</v>
      </c>
      <c r="J73" s="846">
        <v>8</v>
      </c>
      <c r="K73" s="755">
        <f t="shared" si="16"/>
        <v>0.56899004267425324</v>
      </c>
      <c r="L73" s="845">
        <f t="shared" si="50"/>
        <v>1048</v>
      </c>
      <c r="M73" s="786">
        <f t="shared" si="42"/>
        <v>74.537695590327175</v>
      </c>
      <c r="N73" s="846">
        <v>3</v>
      </c>
      <c r="O73" s="756">
        <f t="shared" si="37"/>
        <v>0.21337126600284498</v>
      </c>
      <c r="P73" s="846">
        <v>15</v>
      </c>
      <c r="Q73" s="753">
        <f t="shared" si="38"/>
        <v>1.0668563300142246</v>
      </c>
      <c r="R73" s="845">
        <v>123</v>
      </c>
      <c r="S73" s="757">
        <f t="shared" si="39"/>
        <v>8.748221906116644</v>
      </c>
      <c r="T73" s="845">
        <v>208</v>
      </c>
      <c r="U73" s="757">
        <f t="shared" si="20"/>
        <v>14.793741109530584</v>
      </c>
      <c r="V73" s="846">
        <v>0</v>
      </c>
      <c r="W73" s="755">
        <f t="shared" si="21"/>
        <v>0</v>
      </c>
      <c r="X73" s="846">
        <v>1</v>
      </c>
      <c r="Y73" s="758">
        <f t="shared" si="22"/>
        <v>7.1123755334281655E-2</v>
      </c>
    </row>
    <row r="74" spans="1:25" x14ac:dyDescent="0.25">
      <c r="A74" s="1431"/>
      <c r="B74" s="794" t="s">
        <v>545</v>
      </c>
      <c r="C74" s="847">
        <v>1407</v>
      </c>
      <c r="D74" s="847">
        <v>1406</v>
      </c>
      <c r="E74" s="760">
        <f t="shared" si="44"/>
        <v>99.928926794598439</v>
      </c>
      <c r="F74" s="848">
        <v>0</v>
      </c>
      <c r="G74" s="834">
        <f t="shared" si="33"/>
        <v>0</v>
      </c>
      <c r="H74" s="847">
        <f>D74-F74</f>
        <v>1406</v>
      </c>
      <c r="I74" s="795">
        <f t="shared" si="49"/>
        <v>100</v>
      </c>
      <c r="J74" s="848">
        <v>0</v>
      </c>
      <c r="K74" s="763">
        <f t="shared" si="16"/>
        <v>0</v>
      </c>
      <c r="L74" s="847">
        <f t="shared" si="50"/>
        <v>888</v>
      </c>
      <c r="M74" s="788">
        <f t="shared" si="42"/>
        <v>63.157894736842103</v>
      </c>
      <c r="N74" s="848">
        <v>0</v>
      </c>
      <c r="O74" s="764">
        <f t="shared" si="37"/>
        <v>0</v>
      </c>
      <c r="P74" s="848">
        <v>36</v>
      </c>
      <c r="Q74" s="761">
        <f t="shared" si="38"/>
        <v>2.5604551920341394</v>
      </c>
      <c r="R74" s="847">
        <v>302</v>
      </c>
      <c r="S74" s="765">
        <f t="shared" si="39"/>
        <v>21.47937411095306</v>
      </c>
      <c r="T74" s="847">
        <v>178</v>
      </c>
      <c r="U74" s="765">
        <f t="shared" si="20"/>
        <v>12.660028449502134</v>
      </c>
      <c r="V74" s="848">
        <v>0</v>
      </c>
      <c r="W74" s="763">
        <f t="shared" si="21"/>
        <v>0</v>
      </c>
      <c r="X74" s="848">
        <v>2</v>
      </c>
      <c r="Y74" s="766">
        <f t="shared" si="22"/>
        <v>0.14224751066856331</v>
      </c>
    </row>
    <row r="75" spans="1:25" x14ac:dyDescent="0.25">
      <c r="A75" s="1430" t="s">
        <v>489</v>
      </c>
      <c r="B75" s="790" t="s">
        <v>546</v>
      </c>
      <c r="C75" s="851">
        <v>4873</v>
      </c>
      <c r="D75" s="851">
        <v>4490</v>
      </c>
      <c r="E75" s="742">
        <f t="shared" si="44"/>
        <v>92.140365278062802</v>
      </c>
      <c r="F75" s="852">
        <v>21</v>
      </c>
      <c r="G75" s="836">
        <f t="shared" si="33"/>
        <v>0.46770601336302892</v>
      </c>
      <c r="H75" s="796">
        <f>D75-F75</f>
        <v>4469</v>
      </c>
      <c r="I75" s="744">
        <f t="shared" si="49"/>
        <v>99.532293986636972</v>
      </c>
      <c r="J75" s="852">
        <v>3</v>
      </c>
      <c r="K75" s="745">
        <f t="shared" si="16"/>
        <v>6.7129111658089061E-2</v>
      </c>
      <c r="L75" s="851">
        <f>H75-J75-N75-P75-R75-T75-V75-X75</f>
        <v>3126</v>
      </c>
      <c r="M75" s="784">
        <f t="shared" si="42"/>
        <v>69.948534347728796</v>
      </c>
      <c r="N75" s="852">
        <v>33</v>
      </c>
      <c r="O75" s="746">
        <f t="shared" si="37"/>
        <v>0.73842022823897968</v>
      </c>
      <c r="P75" s="852">
        <v>54</v>
      </c>
      <c r="Q75" s="743">
        <f t="shared" si="38"/>
        <v>1.208324009845603</v>
      </c>
      <c r="R75" s="851">
        <v>911</v>
      </c>
      <c r="S75" s="747">
        <f t="shared" si="39"/>
        <v>20.384873573506376</v>
      </c>
      <c r="T75" s="851">
        <v>327</v>
      </c>
      <c r="U75" s="747">
        <f t="shared" si="20"/>
        <v>7.3170731707317067</v>
      </c>
      <c r="V75" s="852">
        <v>12</v>
      </c>
      <c r="W75" s="745">
        <f t="shared" si="21"/>
        <v>0.26851644663235624</v>
      </c>
      <c r="X75" s="852">
        <v>3</v>
      </c>
      <c r="Y75" s="748">
        <f t="shared" si="22"/>
        <v>6.7129111658089061E-2</v>
      </c>
    </row>
    <row r="76" spans="1:25" x14ac:dyDescent="0.25">
      <c r="A76" s="1431"/>
      <c r="B76" s="791" t="s">
        <v>547</v>
      </c>
      <c r="C76" s="845">
        <v>4590</v>
      </c>
      <c r="D76" s="845">
        <v>4598</v>
      </c>
      <c r="E76" s="751">
        <f t="shared" si="44"/>
        <v>100.17429193899783</v>
      </c>
      <c r="F76" s="846">
        <v>3</v>
      </c>
      <c r="G76" s="833">
        <f t="shared" si="33"/>
        <v>6.5245759025663333E-2</v>
      </c>
      <c r="H76" s="797">
        <f t="shared" ref="H76:H87" si="51">D76-F76</f>
        <v>4595</v>
      </c>
      <c r="I76" s="754">
        <f t="shared" si="49"/>
        <v>99.934754240974328</v>
      </c>
      <c r="J76" s="846">
        <v>2</v>
      </c>
      <c r="K76" s="755">
        <f t="shared" si="16"/>
        <v>4.3525571273122961E-2</v>
      </c>
      <c r="L76" s="845">
        <f t="shared" ref="L76:L87" si="52">H76-J76-N76-P76-R76-T76-V76-X76</f>
        <v>3783</v>
      </c>
      <c r="M76" s="786">
        <f t="shared" si="42"/>
        <v>82.328618063112074</v>
      </c>
      <c r="N76" s="846">
        <v>47</v>
      </c>
      <c r="O76" s="756">
        <f t="shared" si="37"/>
        <v>1.0228509249183897</v>
      </c>
      <c r="P76" s="846">
        <v>95</v>
      </c>
      <c r="Q76" s="753">
        <f t="shared" si="38"/>
        <v>2.0674646354733408</v>
      </c>
      <c r="R76" s="845">
        <v>377</v>
      </c>
      <c r="S76" s="757">
        <f t="shared" si="39"/>
        <v>8.2045701849836785</v>
      </c>
      <c r="T76" s="845">
        <v>199</v>
      </c>
      <c r="U76" s="757">
        <f t="shared" si="20"/>
        <v>4.3307943416757348</v>
      </c>
      <c r="V76" s="846">
        <v>85</v>
      </c>
      <c r="W76" s="755">
        <f t="shared" si="21"/>
        <v>1.8498367791077257</v>
      </c>
      <c r="X76" s="846">
        <v>7</v>
      </c>
      <c r="Y76" s="758">
        <f t="shared" si="22"/>
        <v>0.15233949945593037</v>
      </c>
    </row>
    <row r="77" spans="1:25" x14ac:dyDescent="0.25">
      <c r="A77" s="1431"/>
      <c r="B77" s="791" t="s">
        <v>548</v>
      </c>
      <c r="C77" s="845">
        <v>4643</v>
      </c>
      <c r="D77" s="845">
        <v>4266</v>
      </c>
      <c r="E77" s="751">
        <f t="shared" si="44"/>
        <v>91.880249838466511</v>
      </c>
      <c r="F77" s="846">
        <v>17</v>
      </c>
      <c r="G77" s="833">
        <f t="shared" si="33"/>
        <v>0.39849976558837313</v>
      </c>
      <c r="H77" s="797">
        <f t="shared" si="51"/>
        <v>4249</v>
      </c>
      <c r="I77" s="754">
        <f t="shared" si="49"/>
        <v>99.601500234411617</v>
      </c>
      <c r="J77" s="846">
        <v>1</v>
      </c>
      <c r="K77" s="755">
        <f t="shared" si="16"/>
        <v>2.3534949399858791E-2</v>
      </c>
      <c r="L77" s="845">
        <f t="shared" si="52"/>
        <v>3254</v>
      </c>
      <c r="M77" s="786">
        <f t="shared" si="42"/>
        <v>76.582725347140496</v>
      </c>
      <c r="N77" s="846">
        <v>79</v>
      </c>
      <c r="O77" s="756">
        <f t="shared" si="37"/>
        <v>1.8592610025888443</v>
      </c>
      <c r="P77" s="846">
        <v>81</v>
      </c>
      <c r="Q77" s="753">
        <f t="shared" si="38"/>
        <v>1.9063309013885619</v>
      </c>
      <c r="R77" s="845">
        <v>524</v>
      </c>
      <c r="S77" s="757">
        <f t="shared" si="39"/>
        <v>12.332313485526006</v>
      </c>
      <c r="T77" s="845">
        <v>271</v>
      </c>
      <c r="U77" s="757">
        <f t="shared" si="20"/>
        <v>6.3779712873617322</v>
      </c>
      <c r="V77" s="846">
        <v>31</v>
      </c>
      <c r="W77" s="755">
        <f t="shared" si="21"/>
        <v>0.72958343139562254</v>
      </c>
      <c r="X77" s="846">
        <v>8</v>
      </c>
      <c r="Y77" s="758">
        <f t="shared" si="22"/>
        <v>0.18827959519887033</v>
      </c>
    </row>
    <row r="78" spans="1:25" x14ac:dyDescent="0.25">
      <c r="A78" s="1431"/>
      <c r="B78" s="759" t="s">
        <v>549</v>
      </c>
      <c r="C78" s="847">
        <v>2285</v>
      </c>
      <c r="D78" s="847">
        <v>2382</v>
      </c>
      <c r="E78" s="760">
        <f t="shared" si="44"/>
        <v>104.24507658643324</v>
      </c>
      <c r="F78" s="848">
        <v>11</v>
      </c>
      <c r="G78" s="834">
        <f t="shared" si="33"/>
        <v>0.46179680940386231</v>
      </c>
      <c r="H78" s="798">
        <f t="shared" si="51"/>
        <v>2371</v>
      </c>
      <c r="I78" s="762">
        <f t="shared" si="49"/>
        <v>99.538203190596136</v>
      </c>
      <c r="J78" s="848">
        <v>1</v>
      </c>
      <c r="K78" s="763">
        <f t="shared" si="16"/>
        <v>4.2176296921130327E-2</v>
      </c>
      <c r="L78" s="847">
        <f t="shared" si="52"/>
        <v>1231</v>
      </c>
      <c r="M78" s="788">
        <f>L78/H78*100</f>
        <v>51.919021509911431</v>
      </c>
      <c r="N78" s="848">
        <v>30</v>
      </c>
      <c r="O78" s="764">
        <f t="shared" si="37"/>
        <v>1.2652889076339098</v>
      </c>
      <c r="P78" s="848">
        <v>113</v>
      </c>
      <c r="Q78" s="761">
        <f t="shared" si="38"/>
        <v>4.7659215520877272</v>
      </c>
      <c r="R78" s="847">
        <v>506</v>
      </c>
      <c r="S78" s="765">
        <f t="shared" si="39"/>
        <v>21.341206242091946</v>
      </c>
      <c r="T78" s="847">
        <v>437</v>
      </c>
      <c r="U78" s="765">
        <f t="shared" si="20"/>
        <v>18.431041754533954</v>
      </c>
      <c r="V78" s="848">
        <v>42</v>
      </c>
      <c r="W78" s="763">
        <f t="shared" si="21"/>
        <v>1.7714044706874739</v>
      </c>
      <c r="X78" s="853">
        <v>11</v>
      </c>
      <c r="Y78" s="766">
        <f t="shared" si="22"/>
        <v>0.46393926613243358</v>
      </c>
    </row>
    <row r="79" spans="1:25" x14ac:dyDescent="0.25">
      <c r="A79" s="1430" t="s">
        <v>497</v>
      </c>
      <c r="B79" s="741" t="s">
        <v>550</v>
      </c>
      <c r="C79" s="851">
        <v>3334</v>
      </c>
      <c r="D79" s="851">
        <v>3028</v>
      </c>
      <c r="E79" s="742">
        <f t="shared" si="44"/>
        <v>90.82183563287343</v>
      </c>
      <c r="F79" s="852">
        <v>53</v>
      </c>
      <c r="G79" s="836">
        <f t="shared" si="33"/>
        <v>1.750330250990753</v>
      </c>
      <c r="H79" s="851">
        <f t="shared" si="51"/>
        <v>2975</v>
      </c>
      <c r="I79" s="744">
        <f t="shared" si="49"/>
        <v>98.249669749009243</v>
      </c>
      <c r="J79" s="852">
        <v>1</v>
      </c>
      <c r="K79" s="745">
        <f t="shared" si="16"/>
        <v>3.3613445378151259E-2</v>
      </c>
      <c r="L79" s="851">
        <f t="shared" si="52"/>
        <v>2329</v>
      </c>
      <c r="M79" s="743">
        <f t="shared" ref="M79:M87" si="53">L79/H79*100</f>
        <v>78.285714285714278</v>
      </c>
      <c r="N79" s="852">
        <v>32</v>
      </c>
      <c r="O79" s="746">
        <f t="shared" si="37"/>
        <v>1.0756302521008403</v>
      </c>
      <c r="P79" s="852">
        <v>56</v>
      </c>
      <c r="Q79" s="743">
        <f t="shared" si="38"/>
        <v>1.8823529411764703</v>
      </c>
      <c r="R79" s="851">
        <v>464</v>
      </c>
      <c r="S79" s="747">
        <f t="shared" si="39"/>
        <v>15.596638655462186</v>
      </c>
      <c r="T79" s="851">
        <v>57</v>
      </c>
      <c r="U79" s="747">
        <f t="shared" si="20"/>
        <v>1.9159663865546219</v>
      </c>
      <c r="V79" s="852">
        <v>20</v>
      </c>
      <c r="W79" s="745">
        <f t="shared" si="21"/>
        <v>0.67226890756302526</v>
      </c>
      <c r="X79" s="852">
        <v>16</v>
      </c>
      <c r="Y79" s="748">
        <f t="shared" si="22"/>
        <v>0.53781512605042014</v>
      </c>
    </row>
    <row r="80" spans="1:25" x14ac:dyDescent="0.25">
      <c r="A80" s="1431"/>
      <c r="B80" s="749" t="s">
        <v>551</v>
      </c>
      <c r="C80" s="845">
        <v>2689</v>
      </c>
      <c r="D80" s="845">
        <v>2675</v>
      </c>
      <c r="E80" s="751">
        <f t="shared" si="44"/>
        <v>99.479360357010037</v>
      </c>
      <c r="F80" s="846">
        <v>25</v>
      </c>
      <c r="G80" s="833">
        <f t="shared" si="33"/>
        <v>0.93457943925233633</v>
      </c>
      <c r="H80" s="845">
        <f t="shared" si="51"/>
        <v>2650</v>
      </c>
      <c r="I80" s="754">
        <f t="shared" si="49"/>
        <v>99.065420560747668</v>
      </c>
      <c r="J80" s="846">
        <v>0</v>
      </c>
      <c r="K80" s="755">
        <f t="shared" si="16"/>
        <v>0</v>
      </c>
      <c r="L80" s="845">
        <f t="shared" si="52"/>
        <v>2374</v>
      </c>
      <c r="M80" s="753">
        <f t="shared" si="53"/>
        <v>89.584905660377359</v>
      </c>
      <c r="N80" s="846">
        <v>25</v>
      </c>
      <c r="O80" s="756">
        <f t="shared" si="37"/>
        <v>0.94339622641509435</v>
      </c>
      <c r="P80" s="846">
        <v>7</v>
      </c>
      <c r="Q80" s="753">
        <f t="shared" si="38"/>
        <v>0.26415094339622641</v>
      </c>
      <c r="R80" s="845">
        <v>98</v>
      </c>
      <c r="S80" s="757">
        <f t="shared" si="39"/>
        <v>3.6981132075471699</v>
      </c>
      <c r="T80" s="845">
        <v>120</v>
      </c>
      <c r="U80" s="757">
        <f t="shared" si="20"/>
        <v>4.5283018867924527</v>
      </c>
      <c r="V80" s="846">
        <v>17</v>
      </c>
      <c r="W80" s="755">
        <f t="shared" si="21"/>
        <v>0.64150943396226412</v>
      </c>
      <c r="X80" s="846">
        <v>9</v>
      </c>
      <c r="Y80" s="758">
        <f t="shared" si="22"/>
        <v>0.33962264150943394</v>
      </c>
    </row>
    <row r="81" spans="1:25" x14ac:dyDescent="0.25">
      <c r="A81" s="1431"/>
      <c r="B81" s="749" t="s">
        <v>552</v>
      </c>
      <c r="C81" s="845">
        <v>3487</v>
      </c>
      <c r="D81" s="845">
        <v>3467</v>
      </c>
      <c r="E81" s="751">
        <f t="shared" si="44"/>
        <v>99.426441066819621</v>
      </c>
      <c r="F81" s="846">
        <v>12</v>
      </c>
      <c r="G81" s="833">
        <f t="shared" si="33"/>
        <v>0.3461205653302567</v>
      </c>
      <c r="H81" s="845">
        <f t="shared" si="51"/>
        <v>3455</v>
      </c>
      <c r="I81" s="754">
        <f t="shared" si="49"/>
        <v>99.653879434669747</v>
      </c>
      <c r="J81" s="846">
        <v>0</v>
      </c>
      <c r="K81" s="755">
        <f t="shared" si="16"/>
        <v>0</v>
      </c>
      <c r="L81" s="845">
        <f t="shared" si="52"/>
        <v>3446</v>
      </c>
      <c r="M81" s="753">
        <f t="shared" si="53"/>
        <v>99.739507959479013</v>
      </c>
      <c r="N81" s="846">
        <v>2</v>
      </c>
      <c r="O81" s="756">
        <f t="shared" si="37"/>
        <v>5.7887120115774238E-2</v>
      </c>
      <c r="P81" s="846">
        <v>0</v>
      </c>
      <c r="Q81" s="753">
        <f t="shared" si="38"/>
        <v>0</v>
      </c>
      <c r="R81" s="845">
        <v>2</v>
      </c>
      <c r="S81" s="757">
        <f t="shared" si="39"/>
        <v>5.7887120115774238E-2</v>
      </c>
      <c r="T81" s="845">
        <v>2</v>
      </c>
      <c r="U81" s="757">
        <f t="shared" si="20"/>
        <v>5.7887120115774238E-2</v>
      </c>
      <c r="V81" s="846">
        <v>2</v>
      </c>
      <c r="W81" s="755">
        <f t="shared" si="21"/>
        <v>5.7887120115774238E-2</v>
      </c>
      <c r="X81" s="846">
        <v>1</v>
      </c>
      <c r="Y81" s="758">
        <f t="shared" si="22"/>
        <v>2.8943560057887119E-2</v>
      </c>
    </row>
    <row r="82" spans="1:25" x14ac:dyDescent="0.25">
      <c r="A82" s="1431"/>
      <c r="B82" s="749" t="s">
        <v>553</v>
      </c>
      <c r="C82" s="845">
        <v>854</v>
      </c>
      <c r="D82" s="845">
        <v>820</v>
      </c>
      <c r="E82" s="751">
        <f t="shared" si="44"/>
        <v>96.01873536299766</v>
      </c>
      <c r="F82" s="846">
        <v>37</v>
      </c>
      <c r="G82" s="833">
        <f t="shared" si="33"/>
        <v>4.5121951219512191</v>
      </c>
      <c r="H82" s="845">
        <f t="shared" si="51"/>
        <v>783</v>
      </c>
      <c r="I82" s="754">
        <f t="shared" si="49"/>
        <v>95.487804878048777</v>
      </c>
      <c r="J82" s="846">
        <v>0</v>
      </c>
      <c r="K82" s="755">
        <f t="shared" si="16"/>
        <v>0</v>
      </c>
      <c r="L82" s="845">
        <f t="shared" si="52"/>
        <v>776</v>
      </c>
      <c r="M82" s="753">
        <f t="shared" si="53"/>
        <v>99.106002554278419</v>
      </c>
      <c r="N82" s="846">
        <v>0</v>
      </c>
      <c r="O82" s="756">
        <f t="shared" si="37"/>
        <v>0</v>
      </c>
      <c r="P82" s="846">
        <v>0</v>
      </c>
      <c r="Q82" s="753">
        <f t="shared" si="38"/>
        <v>0</v>
      </c>
      <c r="R82" s="845">
        <v>0</v>
      </c>
      <c r="S82" s="757">
        <f t="shared" si="39"/>
        <v>0</v>
      </c>
      <c r="T82" s="845">
        <v>0</v>
      </c>
      <c r="U82" s="757">
        <f t="shared" si="20"/>
        <v>0</v>
      </c>
      <c r="V82" s="846">
        <v>0</v>
      </c>
      <c r="W82" s="755">
        <f t="shared" si="21"/>
        <v>0</v>
      </c>
      <c r="X82" s="846">
        <v>7</v>
      </c>
      <c r="Y82" s="758">
        <f t="shared" si="22"/>
        <v>0.89399744572158357</v>
      </c>
    </row>
    <row r="83" spans="1:25" x14ac:dyDescent="0.25">
      <c r="A83" s="1431"/>
      <c r="B83" s="749" t="s">
        <v>554</v>
      </c>
      <c r="C83" s="845">
        <v>673</v>
      </c>
      <c r="D83" s="845">
        <v>794</v>
      </c>
      <c r="E83" s="751">
        <f t="shared" si="44"/>
        <v>117.97919762258545</v>
      </c>
      <c r="F83" s="846">
        <v>4</v>
      </c>
      <c r="G83" s="833">
        <f t="shared" si="33"/>
        <v>0.50377833753148615</v>
      </c>
      <c r="H83" s="845">
        <f t="shared" si="51"/>
        <v>790</v>
      </c>
      <c r="I83" s="754">
        <f t="shared" si="49"/>
        <v>99.496221662468514</v>
      </c>
      <c r="J83" s="846">
        <v>0</v>
      </c>
      <c r="K83" s="755">
        <f t="shared" si="16"/>
        <v>0</v>
      </c>
      <c r="L83" s="845">
        <f t="shared" si="52"/>
        <v>363</v>
      </c>
      <c r="M83" s="753">
        <f t="shared" si="53"/>
        <v>45.949367088607595</v>
      </c>
      <c r="N83" s="846">
        <v>3</v>
      </c>
      <c r="O83" s="756">
        <f t="shared" si="37"/>
        <v>0.37974683544303794</v>
      </c>
      <c r="P83" s="846">
        <v>1</v>
      </c>
      <c r="Q83" s="753">
        <f t="shared" si="38"/>
        <v>0.12658227848101267</v>
      </c>
      <c r="R83" s="845">
        <v>420</v>
      </c>
      <c r="S83" s="757">
        <f t="shared" si="39"/>
        <v>53.164556962025308</v>
      </c>
      <c r="T83" s="845">
        <v>0</v>
      </c>
      <c r="U83" s="757">
        <f t="shared" si="20"/>
        <v>0</v>
      </c>
      <c r="V83" s="846">
        <v>2</v>
      </c>
      <c r="W83" s="755">
        <f t="shared" si="21"/>
        <v>0.25316455696202533</v>
      </c>
      <c r="X83" s="846">
        <v>1</v>
      </c>
      <c r="Y83" s="758">
        <f t="shared" si="22"/>
        <v>0.12658227848101267</v>
      </c>
    </row>
    <row r="84" spans="1:25" x14ac:dyDescent="0.25">
      <c r="A84" s="1431"/>
      <c r="B84" s="749" t="s">
        <v>555</v>
      </c>
      <c r="C84" s="845">
        <v>2855</v>
      </c>
      <c r="D84" s="845">
        <v>2728</v>
      </c>
      <c r="E84" s="751">
        <f t="shared" si="44"/>
        <v>95.551663747810849</v>
      </c>
      <c r="F84" s="846">
        <v>19</v>
      </c>
      <c r="G84" s="833">
        <f t="shared" si="33"/>
        <v>0.69648093841642222</v>
      </c>
      <c r="H84" s="845">
        <f t="shared" si="51"/>
        <v>2709</v>
      </c>
      <c r="I84" s="754">
        <f t="shared" si="49"/>
        <v>99.303519061583572</v>
      </c>
      <c r="J84" s="846">
        <v>0</v>
      </c>
      <c r="K84" s="755">
        <f t="shared" si="16"/>
        <v>0</v>
      </c>
      <c r="L84" s="845">
        <f t="shared" si="52"/>
        <v>1985</v>
      </c>
      <c r="M84" s="753">
        <f t="shared" si="53"/>
        <v>73.274270948689562</v>
      </c>
      <c r="N84" s="846">
        <v>7</v>
      </c>
      <c r="O84" s="756">
        <f t="shared" si="37"/>
        <v>0.2583979328165375</v>
      </c>
      <c r="P84" s="846">
        <v>10</v>
      </c>
      <c r="Q84" s="753">
        <f t="shared" si="38"/>
        <v>0.36913990402362495</v>
      </c>
      <c r="R84" s="845">
        <v>19</v>
      </c>
      <c r="S84" s="757">
        <f t="shared" si="39"/>
        <v>0.70136581764488748</v>
      </c>
      <c r="T84" s="845">
        <v>669</v>
      </c>
      <c r="U84" s="757">
        <f t="shared" si="20"/>
        <v>24.695459579180508</v>
      </c>
      <c r="V84" s="846">
        <v>7</v>
      </c>
      <c r="W84" s="755">
        <f t="shared" si="21"/>
        <v>0.2583979328165375</v>
      </c>
      <c r="X84" s="846">
        <v>12</v>
      </c>
      <c r="Y84" s="758">
        <f t="shared" si="22"/>
        <v>0.44296788482834992</v>
      </c>
    </row>
    <row r="85" spans="1:25" x14ac:dyDescent="0.25">
      <c r="A85" s="1431"/>
      <c r="B85" s="749" t="s">
        <v>556</v>
      </c>
      <c r="C85" s="845">
        <v>1923</v>
      </c>
      <c r="D85" s="845">
        <v>1928</v>
      </c>
      <c r="E85" s="751">
        <f t="shared" si="44"/>
        <v>100.26001040041601</v>
      </c>
      <c r="F85" s="846">
        <v>8</v>
      </c>
      <c r="G85" s="833">
        <f t="shared" si="33"/>
        <v>0.41493775933609961</v>
      </c>
      <c r="H85" s="845">
        <f t="shared" si="51"/>
        <v>1920</v>
      </c>
      <c r="I85" s="754">
        <f t="shared" si="49"/>
        <v>99.585062240663902</v>
      </c>
      <c r="J85" s="846">
        <v>1</v>
      </c>
      <c r="K85" s="755">
        <f t="shared" si="16"/>
        <v>5.2083333333333336E-2</v>
      </c>
      <c r="L85" s="845">
        <f t="shared" si="52"/>
        <v>1910</v>
      </c>
      <c r="M85" s="753">
        <f t="shared" si="53"/>
        <v>99.479166666666657</v>
      </c>
      <c r="N85" s="846">
        <v>4</v>
      </c>
      <c r="O85" s="756">
        <f t="shared" si="37"/>
        <v>0.20833333333333334</v>
      </c>
      <c r="P85" s="846">
        <v>0</v>
      </c>
      <c r="Q85" s="753">
        <f t="shared" si="38"/>
        <v>0</v>
      </c>
      <c r="R85" s="845">
        <v>0</v>
      </c>
      <c r="S85" s="757">
        <f t="shared" si="39"/>
        <v>0</v>
      </c>
      <c r="T85" s="845">
        <v>0</v>
      </c>
      <c r="U85" s="757">
        <f t="shared" si="20"/>
        <v>0</v>
      </c>
      <c r="V85" s="846">
        <v>0</v>
      </c>
      <c r="W85" s="755">
        <f t="shared" si="21"/>
        <v>0</v>
      </c>
      <c r="X85" s="846">
        <v>5</v>
      </c>
      <c r="Y85" s="758">
        <f t="shared" si="22"/>
        <v>0.26041666666666663</v>
      </c>
    </row>
    <row r="86" spans="1:25" x14ac:dyDescent="0.25">
      <c r="A86" s="1431"/>
      <c r="B86" s="749" t="s">
        <v>557</v>
      </c>
      <c r="C86" s="845">
        <v>639</v>
      </c>
      <c r="D86" s="845">
        <v>824</v>
      </c>
      <c r="E86" s="751">
        <f t="shared" si="44"/>
        <v>128.95148669796558</v>
      </c>
      <c r="F86" s="846">
        <v>1</v>
      </c>
      <c r="G86" s="833">
        <f t="shared" si="33"/>
        <v>0.12135922330097086</v>
      </c>
      <c r="H86" s="845">
        <f t="shared" si="51"/>
        <v>823</v>
      </c>
      <c r="I86" s="754">
        <f t="shared" si="49"/>
        <v>99.878640776699029</v>
      </c>
      <c r="J86" s="846">
        <v>0</v>
      </c>
      <c r="K86" s="755">
        <f t="shared" si="16"/>
        <v>0</v>
      </c>
      <c r="L86" s="845">
        <f t="shared" si="52"/>
        <v>808</v>
      </c>
      <c r="M86" s="753">
        <f t="shared" si="53"/>
        <v>98.177399756986645</v>
      </c>
      <c r="N86" s="846">
        <v>0</v>
      </c>
      <c r="O86" s="756">
        <f t="shared" si="37"/>
        <v>0</v>
      </c>
      <c r="P86" s="846">
        <v>0</v>
      </c>
      <c r="Q86" s="753">
        <f t="shared" si="38"/>
        <v>0</v>
      </c>
      <c r="R86" s="845">
        <v>0</v>
      </c>
      <c r="S86" s="757">
        <f t="shared" si="39"/>
        <v>0</v>
      </c>
      <c r="T86" s="845">
        <v>14</v>
      </c>
      <c r="U86" s="757">
        <f t="shared" si="20"/>
        <v>1.7010935601458079</v>
      </c>
      <c r="V86" s="846">
        <v>0</v>
      </c>
      <c r="W86" s="755">
        <f t="shared" si="21"/>
        <v>0</v>
      </c>
      <c r="X86" s="846">
        <v>1</v>
      </c>
      <c r="Y86" s="758">
        <f t="shared" si="22"/>
        <v>0.12150668286755771</v>
      </c>
    </row>
    <row r="87" spans="1:25" x14ac:dyDescent="0.25">
      <c r="A87" s="1431"/>
      <c r="B87" s="759" t="s">
        <v>558</v>
      </c>
      <c r="C87" s="847">
        <v>675</v>
      </c>
      <c r="D87" s="847">
        <v>708</v>
      </c>
      <c r="E87" s="760">
        <f t="shared" si="44"/>
        <v>104.8888888888889</v>
      </c>
      <c r="F87" s="848">
        <v>6</v>
      </c>
      <c r="G87" s="834">
        <f t="shared" si="33"/>
        <v>0.84745762711864403</v>
      </c>
      <c r="H87" s="847">
        <f t="shared" si="51"/>
        <v>702</v>
      </c>
      <c r="I87" s="762">
        <f t="shared" si="49"/>
        <v>99.152542372881356</v>
      </c>
      <c r="J87" s="848">
        <v>0</v>
      </c>
      <c r="K87" s="763">
        <f t="shared" si="16"/>
        <v>0</v>
      </c>
      <c r="L87" s="847">
        <f t="shared" si="52"/>
        <v>665</v>
      </c>
      <c r="M87" s="761">
        <f t="shared" si="53"/>
        <v>94.729344729344731</v>
      </c>
      <c r="N87" s="848">
        <v>0</v>
      </c>
      <c r="O87" s="764">
        <f t="shared" si="37"/>
        <v>0</v>
      </c>
      <c r="P87" s="848">
        <v>1</v>
      </c>
      <c r="Q87" s="761">
        <f t="shared" si="38"/>
        <v>0.14245014245014245</v>
      </c>
      <c r="R87" s="847">
        <v>0</v>
      </c>
      <c r="S87" s="765">
        <f t="shared" si="39"/>
        <v>0</v>
      </c>
      <c r="T87" s="847">
        <v>33</v>
      </c>
      <c r="U87" s="765">
        <f t="shared" si="20"/>
        <v>4.700854700854701</v>
      </c>
      <c r="V87" s="848">
        <v>2</v>
      </c>
      <c r="W87" s="763">
        <f t="shared" si="21"/>
        <v>0.28490028490028491</v>
      </c>
      <c r="X87" s="848">
        <v>1</v>
      </c>
      <c r="Y87" s="766">
        <f t="shared" si="22"/>
        <v>0.14245014245014245</v>
      </c>
    </row>
    <row r="88" spans="1:25" x14ac:dyDescent="0.25">
      <c r="A88" s="1430" t="s">
        <v>495</v>
      </c>
      <c r="B88" s="767" t="s">
        <v>559</v>
      </c>
      <c r="C88" s="843">
        <v>2202</v>
      </c>
      <c r="D88" s="843">
        <v>2198</v>
      </c>
      <c r="E88" s="768">
        <f>D88/C88*100</f>
        <v>99.818346957311533</v>
      </c>
      <c r="F88" s="844">
        <v>12</v>
      </c>
      <c r="G88" s="840">
        <f>F88/D88*100</f>
        <v>0.54595086442220209</v>
      </c>
      <c r="H88" s="843">
        <f>D88-F88</f>
        <v>2186</v>
      </c>
      <c r="I88" s="770">
        <f t="shared" si="49"/>
        <v>99.45404913557779</v>
      </c>
      <c r="J88" s="844">
        <v>4</v>
      </c>
      <c r="K88" s="771">
        <f t="shared" si="16"/>
        <v>0.18298261665141813</v>
      </c>
      <c r="L88" s="843">
        <f>H88-J88-N88-P88-R88-T88-V88-X88</f>
        <v>1671</v>
      </c>
      <c r="M88" s="799">
        <f t="shared" ref="M88:M98" si="54">L88*100/H88</f>
        <v>76.440988106129922</v>
      </c>
      <c r="N88" s="844">
        <v>2</v>
      </c>
      <c r="O88" s="772">
        <f t="shared" si="37"/>
        <v>9.1491308325709064E-2</v>
      </c>
      <c r="P88" s="844">
        <v>0</v>
      </c>
      <c r="Q88" s="800">
        <f t="shared" si="38"/>
        <v>0</v>
      </c>
      <c r="R88" s="843">
        <v>311</v>
      </c>
      <c r="S88" s="773">
        <f t="shared" si="39"/>
        <v>14.226898444647759</v>
      </c>
      <c r="T88" s="843">
        <v>193</v>
      </c>
      <c r="U88" s="773">
        <f t="shared" si="20"/>
        <v>8.828911253430924</v>
      </c>
      <c r="V88" s="844">
        <v>2</v>
      </c>
      <c r="W88" s="771">
        <f t="shared" si="21"/>
        <v>9.1491308325709064E-2</v>
      </c>
      <c r="X88" s="844">
        <v>3</v>
      </c>
      <c r="Y88" s="774">
        <f t="shared" si="22"/>
        <v>0.1372369624885636</v>
      </c>
    </row>
    <row r="89" spans="1:25" x14ac:dyDescent="0.25">
      <c r="A89" s="1431"/>
      <c r="B89" s="749" t="s">
        <v>560</v>
      </c>
      <c r="C89" s="845">
        <v>540</v>
      </c>
      <c r="D89" s="845">
        <v>535</v>
      </c>
      <c r="E89" s="751">
        <f t="shared" ref="E89:E103" si="55">D89/C89*100</f>
        <v>99.074074074074076</v>
      </c>
      <c r="F89" s="846">
        <v>9</v>
      </c>
      <c r="G89" s="838">
        <f t="shared" ref="G89:G103" si="56">F89/D89*100</f>
        <v>1.6822429906542056</v>
      </c>
      <c r="H89" s="845">
        <f t="shared" ref="H89:H98" si="57">D89-F89</f>
        <v>526</v>
      </c>
      <c r="I89" s="754">
        <f t="shared" si="49"/>
        <v>98.317757009345797</v>
      </c>
      <c r="J89" s="846">
        <v>1</v>
      </c>
      <c r="K89" s="755">
        <f t="shared" si="16"/>
        <v>0.19011406844106463</v>
      </c>
      <c r="L89" s="845">
        <f t="shared" ref="L89:L98" si="58">H89-J89-N89-P89-R89-T89-V89-X89</f>
        <v>405</v>
      </c>
      <c r="M89" s="786">
        <f t="shared" si="54"/>
        <v>76.99619771863118</v>
      </c>
      <c r="N89" s="846">
        <v>15</v>
      </c>
      <c r="O89" s="756">
        <f t="shared" si="37"/>
        <v>2.8517110266159698</v>
      </c>
      <c r="P89" s="846">
        <v>9</v>
      </c>
      <c r="Q89" s="801">
        <f t="shared" si="38"/>
        <v>1.7110266159695817</v>
      </c>
      <c r="R89" s="845">
        <v>73</v>
      </c>
      <c r="S89" s="757">
        <f t="shared" si="39"/>
        <v>13.878326996197718</v>
      </c>
      <c r="T89" s="845">
        <v>19</v>
      </c>
      <c r="U89" s="757">
        <f t="shared" si="20"/>
        <v>3.6121673003802277</v>
      </c>
      <c r="V89" s="846">
        <v>4</v>
      </c>
      <c r="W89" s="755">
        <f t="shared" si="21"/>
        <v>0.76045627376425851</v>
      </c>
      <c r="X89" s="846">
        <v>0</v>
      </c>
      <c r="Y89" s="758">
        <f t="shared" si="22"/>
        <v>0</v>
      </c>
    </row>
    <row r="90" spans="1:25" x14ac:dyDescent="0.25">
      <c r="A90" s="1431"/>
      <c r="B90" s="749" t="s">
        <v>561</v>
      </c>
      <c r="C90" s="845">
        <v>996</v>
      </c>
      <c r="D90" s="845">
        <v>962</v>
      </c>
      <c r="E90" s="751">
        <f t="shared" si="55"/>
        <v>96.586345381526101</v>
      </c>
      <c r="F90" s="846">
        <v>15</v>
      </c>
      <c r="G90" s="838">
        <f t="shared" si="56"/>
        <v>1.5592515592515594</v>
      </c>
      <c r="H90" s="845">
        <f t="shared" si="57"/>
        <v>947</v>
      </c>
      <c r="I90" s="754">
        <f t="shared" si="49"/>
        <v>98.440748440748436</v>
      </c>
      <c r="J90" s="846">
        <v>1</v>
      </c>
      <c r="K90" s="755">
        <f t="shared" si="16"/>
        <v>0.10559662090813093</v>
      </c>
      <c r="L90" s="845">
        <f t="shared" si="58"/>
        <v>598</v>
      </c>
      <c r="M90" s="786">
        <f t="shared" si="54"/>
        <v>63.146779303062303</v>
      </c>
      <c r="N90" s="846">
        <v>4</v>
      </c>
      <c r="O90" s="756">
        <f t="shared" si="37"/>
        <v>0.42238648363252373</v>
      </c>
      <c r="P90" s="846">
        <v>3</v>
      </c>
      <c r="Q90" s="801">
        <f t="shared" si="38"/>
        <v>0.31678986272439286</v>
      </c>
      <c r="R90" s="845">
        <v>62</v>
      </c>
      <c r="S90" s="757">
        <f t="shared" si="39"/>
        <v>6.5469904963041188</v>
      </c>
      <c r="T90" s="845">
        <v>272</v>
      </c>
      <c r="U90" s="757">
        <f t="shared" si="20"/>
        <v>28.722280887011614</v>
      </c>
      <c r="V90" s="846">
        <v>6</v>
      </c>
      <c r="W90" s="755">
        <f t="shared" si="21"/>
        <v>0.63357972544878571</v>
      </c>
      <c r="X90" s="846">
        <v>1</v>
      </c>
      <c r="Y90" s="758">
        <f t="shared" si="22"/>
        <v>0.10559662090813093</v>
      </c>
    </row>
    <row r="91" spans="1:25" x14ac:dyDescent="0.25">
      <c r="A91" s="1431"/>
      <c r="B91" s="749" t="s">
        <v>562</v>
      </c>
      <c r="C91" s="845">
        <v>757</v>
      </c>
      <c r="D91" s="845">
        <v>748</v>
      </c>
      <c r="E91" s="751">
        <f t="shared" si="55"/>
        <v>98.811096433289308</v>
      </c>
      <c r="F91" s="846">
        <v>6</v>
      </c>
      <c r="G91" s="838">
        <f t="shared" si="56"/>
        <v>0.80213903743315518</v>
      </c>
      <c r="H91" s="845">
        <f t="shared" si="57"/>
        <v>742</v>
      </c>
      <c r="I91" s="754">
        <f t="shared" si="49"/>
        <v>99.197860962566835</v>
      </c>
      <c r="J91" s="846">
        <v>0</v>
      </c>
      <c r="K91" s="755">
        <f t="shared" si="16"/>
        <v>0</v>
      </c>
      <c r="L91" s="845">
        <f t="shared" si="58"/>
        <v>587</v>
      </c>
      <c r="M91" s="786">
        <f t="shared" si="54"/>
        <v>79.110512129380055</v>
      </c>
      <c r="N91" s="846">
        <v>3</v>
      </c>
      <c r="O91" s="756">
        <f t="shared" si="37"/>
        <v>0.40431266846361186</v>
      </c>
      <c r="P91" s="846">
        <v>2</v>
      </c>
      <c r="Q91" s="801">
        <f t="shared" si="38"/>
        <v>0.26954177897574128</v>
      </c>
      <c r="R91" s="845">
        <v>127</v>
      </c>
      <c r="S91" s="757">
        <f t="shared" si="39"/>
        <v>17.11590296495957</v>
      </c>
      <c r="T91" s="845">
        <v>17</v>
      </c>
      <c r="U91" s="757">
        <f t="shared" si="20"/>
        <v>2.2911051212938007</v>
      </c>
      <c r="V91" s="846">
        <v>5</v>
      </c>
      <c r="W91" s="755">
        <f t="shared" si="21"/>
        <v>0.67385444743935319</v>
      </c>
      <c r="X91" s="846">
        <v>1</v>
      </c>
      <c r="Y91" s="758">
        <f t="shared" si="22"/>
        <v>0.13477088948787064</v>
      </c>
    </row>
    <row r="92" spans="1:25" x14ac:dyDescent="0.25">
      <c r="A92" s="1431"/>
      <c r="B92" s="749" t="s">
        <v>563</v>
      </c>
      <c r="C92" s="845">
        <v>858</v>
      </c>
      <c r="D92" s="845">
        <v>838</v>
      </c>
      <c r="E92" s="751">
        <f t="shared" si="55"/>
        <v>97.668997668997676</v>
      </c>
      <c r="F92" s="846">
        <v>14</v>
      </c>
      <c r="G92" s="838">
        <f t="shared" si="56"/>
        <v>1.6706443914081146</v>
      </c>
      <c r="H92" s="845">
        <f t="shared" si="57"/>
        <v>824</v>
      </c>
      <c r="I92" s="754">
        <f t="shared" si="49"/>
        <v>98.329355608591882</v>
      </c>
      <c r="J92" s="846">
        <v>1</v>
      </c>
      <c r="K92" s="755">
        <f t="shared" si="16"/>
        <v>0.12135922330097086</v>
      </c>
      <c r="L92" s="845">
        <f t="shared" si="58"/>
        <v>770</v>
      </c>
      <c r="M92" s="786">
        <f t="shared" si="54"/>
        <v>93.446601941747574</v>
      </c>
      <c r="N92" s="846">
        <v>5</v>
      </c>
      <c r="O92" s="756">
        <f t="shared" si="37"/>
        <v>0.60679611650485432</v>
      </c>
      <c r="P92" s="846">
        <v>0</v>
      </c>
      <c r="Q92" s="801">
        <f t="shared" si="38"/>
        <v>0</v>
      </c>
      <c r="R92" s="845">
        <v>34</v>
      </c>
      <c r="S92" s="757">
        <f t="shared" si="39"/>
        <v>4.1262135922330101</v>
      </c>
      <c r="T92" s="845">
        <v>9</v>
      </c>
      <c r="U92" s="757">
        <f t="shared" si="20"/>
        <v>1.0922330097087378</v>
      </c>
      <c r="V92" s="846">
        <v>3</v>
      </c>
      <c r="W92" s="755">
        <f t="shared" si="21"/>
        <v>0.36407766990291263</v>
      </c>
      <c r="X92" s="846">
        <v>2</v>
      </c>
      <c r="Y92" s="758">
        <f t="shared" si="22"/>
        <v>0.24271844660194172</v>
      </c>
    </row>
    <row r="93" spans="1:25" x14ac:dyDescent="0.25">
      <c r="A93" s="1431"/>
      <c r="B93" s="749" t="s">
        <v>564</v>
      </c>
      <c r="C93" s="845">
        <v>5153</v>
      </c>
      <c r="D93" s="845">
        <v>5042</v>
      </c>
      <c r="E93" s="751">
        <f t="shared" si="55"/>
        <v>97.845915000970308</v>
      </c>
      <c r="F93" s="846">
        <v>3</v>
      </c>
      <c r="G93" s="838">
        <f t="shared" si="56"/>
        <v>5.9500198333994447E-2</v>
      </c>
      <c r="H93" s="845">
        <f t="shared" si="57"/>
        <v>5039</v>
      </c>
      <c r="I93" s="754">
        <f t="shared" si="49"/>
        <v>99.940499801666007</v>
      </c>
      <c r="J93" s="846">
        <v>6</v>
      </c>
      <c r="K93" s="755">
        <f t="shared" si="16"/>
        <v>0.11907124429450287</v>
      </c>
      <c r="L93" s="845">
        <f t="shared" si="58"/>
        <v>4711</v>
      </c>
      <c r="M93" s="786">
        <f t="shared" si="54"/>
        <v>93.490771978567182</v>
      </c>
      <c r="N93" s="846">
        <v>10</v>
      </c>
      <c r="O93" s="756">
        <f t="shared" si="37"/>
        <v>0.19845207382417149</v>
      </c>
      <c r="P93" s="846">
        <v>6</v>
      </c>
      <c r="Q93" s="801">
        <f t="shared" si="38"/>
        <v>0.11907124429450287</v>
      </c>
      <c r="R93" s="845">
        <v>201</v>
      </c>
      <c r="S93" s="757">
        <f t="shared" si="39"/>
        <v>3.9888866838658465</v>
      </c>
      <c r="T93" s="845">
        <v>103</v>
      </c>
      <c r="U93" s="757">
        <f t="shared" si="20"/>
        <v>2.0440563603889661</v>
      </c>
      <c r="V93" s="846">
        <v>0</v>
      </c>
      <c r="W93" s="755">
        <f t="shared" si="21"/>
        <v>0</v>
      </c>
      <c r="X93" s="846">
        <v>2</v>
      </c>
      <c r="Y93" s="758">
        <f t="shared" si="22"/>
        <v>3.9690414764834293E-2</v>
      </c>
    </row>
    <row r="94" spans="1:25" x14ac:dyDescent="0.25">
      <c r="A94" s="1431"/>
      <c r="B94" s="749" t="s">
        <v>565</v>
      </c>
      <c r="C94" s="845">
        <v>1790</v>
      </c>
      <c r="D94" s="845">
        <v>1787</v>
      </c>
      <c r="E94" s="751">
        <f t="shared" si="55"/>
        <v>99.832402234636874</v>
      </c>
      <c r="F94" s="846">
        <v>35</v>
      </c>
      <c r="G94" s="838">
        <f t="shared" si="56"/>
        <v>1.9585898153329604</v>
      </c>
      <c r="H94" s="845">
        <f t="shared" si="57"/>
        <v>1752</v>
      </c>
      <c r="I94" s="754">
        <f t="shared" si="49"/>
        <v>98.041410184667043</v>
      </c>
      <c r="J94" s="846">
        <v>2</v>
      </c>
      <c r="K94" s="755">
        <f t="shared" si="16"/>
        <v>0.11415525114155251</v>
      </c>
      <c r="L94" s="845">
        <f t="shared" si="58"/>
        <v>1279</v>
      </c>
      <c r="M94" s="786">
        <f t="shared" si="54"/>
        <v>73.002283105022826</v>
      </c>
      <c r="N94" s="846">
        <v>1</v>
      </c>
      <c r="O94" s="756">
        <f t="shared" si="37"/>
        <v>5.7077625570776253E-2</v>
      </c>
      <c r="P94" s="846">
        <v>3</v>
      </c>
      <c r="Q94" s="801">
        <f t="shared" si="38"/>
        <v>0.17123287671232876</v>
      </c>
      <c r="R94" s="845">
        <v>148</v>
      </c>
      <c r="S94" s="757">
        <f t="shared" si="39"/>
        <v>8.4474885844748862</v>
      </c>
      <c r="T94" s="845">
        <v>317</v>
      </c>
      <c r="U94" s="757">
        <f t="shared" si="20"/>
        <v>18.093607305936075</v>
      </c>
      <c r="V94" s="846">
        <v>1</v>
      </c>
      <c r="W94" s="755">
        <f t="shared" si="21"/>
        <v>5.7077625570776253E-2</v>
      </c>
      <c r="X94" s="846">
        <v>1</v>
      </c>
      <c r="Y94" s="758">
        <f t="shared" si="22"/>
        <v>5.7077625570776253E-2</v>
      </c>
    </row>
    <row r="95" spans="1:25" x14ac:dyDescent="0.25">
      <c r="A95" s="1431"/>
      <c r="B95" s="749" t="s">
        <v>566</v>
      </c>
      <c r="C95" s="845">
        <v>2004</v>
      </c>
      <c r="D95" s="845">
        <v>1995</v>
      </c>
      <c r="E95" s="751">
        <f t="shared" si="55"/>
        <v>99.550898203592823</v>
      </c>
      <c r="F95" s="846">
        <v>4</v>
      </c>
      <c r="G95" s="838">
        <f t="shared" si="56"/>
        <v>0.20050125313283207</v>
      </c>
      <c r="H95" s="845">
        <f t="shared" si="57"/>
        <v>1991</v>
      </c>
      <c r="I95" s="754">
        <f t="shared" si="49"/>
        <v>99.799498746867172</v>
      </c>
      <c r="J95" s="846">
        <v>0</v>
      </c>
      <c r="K95" s="755">
        <f t="shared" si="16"/>
        <v>0</v>
      </c>
      <c r="L95" s="845">
        <f t="shared" si="58"/>
        <v>1661</v>
      </c>
      <c r="M95" s="786">
        <f t="shared" si="54"/>
        <v>83.425414364640886</v>
      </c>
      <c r="N95" s="846">
        <v>12</v>
      </c>
      <c r="O95" s="756">
        <f t="shared" si="37"/>
        <v>0.60271220492214972</v>
      </c>
      <c r="P95" s="846">
        <v>4</v>
      </c>
      <c r="Q95" s="801">
        <f t="shared" si="38"/>
        <v>0.20090406830738325</v>
      </c>
      <c r="R95" s="845">
        <v>221</v>
      </c>
      <c r="S95" s="757">
        <f t="shared" si="39"/>
        <v>11.099949773982923</v>
      </c>
      <c r="T95" s="845">
        <v>81</v>
      </c>
      <c r="U95" s="757">
        <f t="shared" si="20"/>
        <v>4.0683073832245107</v>
      </c>
      <c r="V95" s="846">
        <v>9</v>
      </c>
      <c r="W95" s="755">
        <f t="shared" si="21"/>
        <v>0.45203415369161226</v>
      </c>
      <c r="X95" s="846">
        <v>3</v>
      </c>
      <c r="Y95" s="758">
        <f t="shared" si="22"/>
        <v>0.15067805123053743</v>
      </c>
    </row>
    <row r="96" spans="1:25" x14ac:dyDescent="0.25">
      <c r="A96" s="1431"/>
      <c r="B96" s="749" t="s">
        <v>567</v>
      </c>
      <c r="C96" s="845">
        <v>965</v>
      </c>
      <c r="D96" s="845">
        <v>927</v>
      </c>
      <c r="E96" s="751">
        <f t="shared" si="55"/>
        <v>96.062176165803109</v>
      </c>
      <c r="F96" s="846">
        <v>19</v>
      </c>
      <c r="G96" s="838">
        <f t="shared" si="56"/>
        <v>2.0496224379719528</v>
      </c>
      <c r="H96" s="845">
        <f t="shared" si="57"/>
        <v>908</v>
      </c>
      <c r="I96" s="754">
        <f t="shared" si="49"/>
        <v>97.950377562028052</v>
      </c>
      <c r="J96" s="846">
        <v>3</v>
      </c>
      <c r="K96" s="755">
        <f t="shared" si="16"/>
        <v>0.33039647577092512</v>
      </c>
      <c r="L96" s="845">
        <f t="shared" si="58"/>
        <v>748</v>
      </c>
      <c r="M96" s="786">
        <f t="shared" si="54"/>
        <v>82.378854625550659</v>
      </c>
      <c r="N96" s="846">
        <v>6</v>
      </c>
      <c r="O96" s="756">
        <f t="shared" si="37"/>
        <v>0.66079295154185025</v>
      </c>
      <c r="P96" s="846">
        <v>8</v>
      </c>
      <c r="Q96" s="801">
        <f t="shared" si="38"/>
        <v>0.88105726872246704</v>
      </c>
      <c r="R96" s="845">
        <v>57</v>
      </c>
      <c r="S96" s="757">
        <f t="shared" si="39"/>
        <v>6.2775330396475777</v>
      </c>
      <c r="T96" s="845">
        <v>73</v>
      </c>
      <c r="U96" s="757">
        <f t="shared" si="20"/>
        <v>8.0396475770925111</v>
      </c>
      <c r="V96" s="846">
        <v>13</v>
      </c>
      <c r="W96" s="755">
        <f t="shared" si="21"/>
        <v>1.4317180616740088</v>
      </c>
      <c r="X96" s="846">
        <v>0</v>
      </c>
      <c r="Y96" s="758">
        <f t="shared" si="22"/>
        <v>0</v>
      </c>
    </row>
    <row r="97" spans="1:25" x14ac:dyDescent="0.25">
      <c r="A97" s="1431"/>
      <c r="B97" s="749" t="s">
        <v>568</v>
      </c>
      <c r="C97" s="845">
        <v>1167</v>
      </c>
      <c r="D97" s="845">
        <v>1156</v>
      </c>
      <c r="E97" s="751">
        <f t="shared" si="55"/>
        <v>99.057412167952023</v>
      </c>
      <c r="F97" s="846">
        <v>7</v>
      </c>
      <c r="G97" s="838">
        <f t="shared" si="56"/>
        <v>0.60553633217993075</v>
      </c>
      <c r="H97" s="845">
        <f t="shared" si="57"/>
        <v>1149</v>
      </c>
      <c r="I97" s="754">
        <f t="shared" si="49"/>
        <v>99.394463667820062</v>
      </c>
      <c r="J97" s="846">
        <v>2</v>
      </c>
      <c r="K97" s="755">
        <f t="shared" ref="K97:K103" si="59">J97/H97*100</f>
        <v>0.17406440382941687</v>
      </c>
      <c r="L97" s="845">
        <f t="shared" si="58"/>
        <v>945</v>
      </c>
      <c r="M97" s="786">
        <f t="shared" si="54"/>
        <v>82.24543080939948</v>
      </c>
      <c r="N97" s="846">
        <v>7</v>
      </c>
      <c r="O97" s="756">
        <f t="shared" si="37"/>
        <v>0.6092254134029591</v>
      </c>
      <c r="P97" s="846">
        <v>6</v>
      </c>
      <c r="Q97" s="801">
        <f t="shared" si="38"/>
        <v>0.52219321148825071</v>
      </c>
      <c r="R97" s="845">
        <v>93</v>
      </c>
      <c r="S97" s="757">
        <f t="shared" si="39"/>
        <v>8.093994778067886</v>
      </c>
      <c r="T97" s="845">
        <v>94</v>
      </c>
      <c r="U97" s="757">
        <f t="shared" ref="U97:U103" si="60">T97/H97*100</f>
        <v>8.1810269799825939</v>
      </c>
      <c r="V97" s="846">
        <v>1</v>
      </c>
      <c r="W97" s="755">
        <f t="shared" ref="W97:W103" si="61">V97/H97*100</f>
        <v>8.7032201914708437E-2</v>
      </c>
      <c r="X97" s="846">
        <v>1</v>
      </c>
      <c r="Y97" s="758">
        <f t="shared" ref="Y97:Y103" si="62">X97/H97*100</f>
        <v>8.7032201914708437E-2</v>
      </c>
    </row>
    <row r="98" spans="1:25" x14ac:dyDescent="0.25">
      <c r="A98" s="1431"/>
      <c r="B98" s="776" t="s">
        <v>569</v>
      </c>
      <c r="C98" s="849">
        <v>1140</v>
      </c>
      <c r="D98" s="849">
        <v>1135</v>
      </c>
      <c r="E98" s="777">
        <f t="shared" si="55"/>
        <v>99.561403508771932</v>
      </c>
      <c r="F98" s="850">
        <v>4</v>
      </c>
      <c r="G98" s="841">
        <f t="shared" si="56"/>
        <v>0.3524229074889868</v>
      </c>
      <c r="H98" s="849">
        <f t="shared" si="57"/>
        <v>1131</v>
      </c>
      <c r="I98" s="779">
        <f t="shared" si="49"/>
        <v>99.647577092511014</v>
      </c>
      <c r="J98" s="850">
        <v>1</v>
      </c>
      <c r="K98" s="780">
        <f t="shared" si="59"/>
        <v>8.8417329796640132E-2</v>
      </c>
      <c r="L98" s="849">
        <f t="shared" si="58"/>
        <v>809</v>
      </c>
      <c r="M98" s="802">
        <f t="shared" si="54"/>
        <v>71.529619805481872</v>
      </c>
      <c r="N98" s="850">
        <v>0</v>
      </c>
      <c r="O98" s="781">
        <f t="shared" si="37"/>
        <v>0</v>
      </c>
      <c r="P98" s="850">
        <v>0</v>
      </c>
      <c r="Q98" s="803">
        <f t="shared" si="38"/>
        <v>0</v>
      </c>
      <c r="R98" s="849">
        <v>207</v>
      </c>
      <c r="S98" s="782">
        <f t="shared" si="39"/>
        <v>18.302387267904511</v>
      </c>
      <c r="T98" s="849">
        <v>111</v>
      </c>
      <c r="U98" s="782">
        <f t="shared" si="60"/>
        <v>9.8143236074270561</v>
      </c>
      <c r="V98" s="850">
        <v>0</v>
      </c>
      <c r="W98" s="780">
        <f t="shared" si="61"/>
        <v>0</v>
      </c>
      <c r="X98" s="850">
        <v>3</v>
      </c>
      <c r="Y98" s="783">
        <f t="shared" si="62"/>
        <v>0.2652519893899204</v>
      </c>
    </row>
    <row r="99" spans="1:25" x14ac:dyDescent="0.25">
      <c r="A99" s="1432" t="s">
        <v>570</v>
      </c>
      <c r="B99" s="741" t="s">
        <v>571</v>
      </c>
      <c r="C99" s="851">
        <v>2236</v>
      </c>
      <c r="D99" s="851">
        <v>2208</v>
      </c>
      <c r="E99" s="742">
        <f t="shared" si="55"/>
        <v>98.747763864042938</v>
      </c>
      <c r="F99" s="852">
        <v>28</v>
      </c>
      <c r="G99" s="836">
        <f t="shared" si="56"/>
        <v>1.2681159420289856</v>
      </c>
      <c r="H99" s="851">
        <f>D99-F99</f>
        <v>2180</v>
      </c>
      <c r="I99" s="744">
        <f t="shared" si="49"/>
        <v>98.731884057971016</v>
      </c>
      <c r="J99" s="852">
        <v>3</v>
      </c>
      <c r="K99" s="745">
        <f t="shared" si="59"/>
        <v>0.13761467889908258</v>
      </c>
      <c r="L99" s="851">
        <f>H99-J99-N99-P99-R99-T99-V99-X99</f>
        <v>1663</v>
      </c>
      <c r="M99" s="743">
        <f t="shared" ref="M99:M103" si="63">L99/H99*100</f>
        <v>76.284403669724767</v>
      </c>
      <c r="N99" s="852">
        <v>38</v>
      </c>
      <c r="O99" s="746">
        <f t="shared" si="37"/>
        <v>1.7431192660550461</v>
      </c>
      <c r="P99" s="852">
        <v>61</v>
      </c>
      <c r="Q99" s="743">
        <f t="shared" si="38"/>
        <v>2.7981651376146792</v>
      </c>
      <c r="R99" s="851">
        <v>174</v>
      </c>
      <c r="S99" s="747">
        <f t="shared" si="39"/>
        <v>7.9816513761467895</v>
      </c>
      <c r="T99" s="851">
        <v>210</v>
      </c>
      <c r="U99" s="747">
        <f t="shared" si="60"/>
        <v>9.6330275229357802</v>
      </c>
      <c r="V99" s="852">
        <v>14</v>
      </c>
      <c r="W99" s="745">
        <f t="shared" si="61"/>
        <v>0.64220183486238536</v>
      </c>
      <c r="X99" s="852">
        <v>17</v>
      </c>
      <c r="Y99" s="748">
        <f t="shared" si="62"/>
        <v>0.77981651376146788</v>
      </c>
    </row>
    <row r="100" spans="1:25" x14ac:dyDescent="0.25">
      <c r="A100" s="1432"/>
      <c r="B100" s="749" t="s">
        <v>571</v>
      </c>
      <c r="C100" s="845">
        <v>2614</v>
      </c>
      <c r="D100" s="845">
        <v>2582</v>
      </c>
      <c r="E100" s="751">
        <f t="shared" si="55"/>
        <v>98.775822494261661</v>
      </c>
      <c r="F100" s="846">
        <v>30</v>
      </c>
      <c r="G100" s="833">
        <f t="shared" si="56"/>
        <v>1.1618900077459333</v>
      </c>
      <c r="H100" s="845">
        <f t="shared" ref="H100:H102" si="64">D100-F100</f>
        <v>2552</v>
      </c>
      <c r="I100" s="754">
        <f t="shared" si="49"/>
        <v>98.838109992254061</v>
      </c>
      <c r="J100" s="846">
        <v>1</v>
      </c>
      <c r="K100" s="755">
        <f t="shared" si="59"/>
        <v>3.9184952978056423E-2</v>
      </c>
      <c r="L100" s="845">
        <f t="shared" ref="L100:L102" si="65">H100-J100-N100-P100-R100-T100-V100-X100</f>
        <v>1949</v>
      </c>
      <c r="M100" s="753">
        <f t="shared" si="63"/>
        <v>76.371473354231981</v>
      </c>
      <c r="N100" s="846">
        <v>62</v>
      </c>
      <c r="O100" s="756">
        <f t="shared" si="37"/>
        <v>2.4294670846394983</v>
      </c>
      <c r="P100" s="846">
        <v>35</v>
      </c>
      <c r="Q100" s="753">
        <f t="shared" si="38"/>
        <v>1.371473354231975</v>
      </c>
      <c r="R100" s="845">
        <v>231</v>
      </c>
      <c r="S100" s="757">
        <f t="shared" si="39"/>
        <v>9.0517241379310338</v>
      </c>
      <c r="T100" s="845">
        <v>193</v>
      </c>
      <c r="U100" s="757">
        <f t="shared" si="60"/>
        <v>7.5626959247648911</v>
      </c>
      <c r="V100" s="846">
        <v>64</v>
      </c>
      <c r="W100" s="755">
        <f t="shared" si="61"/>
        <v>2.507836990595611</v>
      </c>
      <c r="X100" s="846">
        <v>17</v>
      </c>
      <c r="Y100" s="758">
        <f t="shared" si="62"/>
        <v>0.66614420062695923</v>
      </c>
    </row>
    <row r="101" spans="1:25" x14ac:dyDescent="0.25">
      <c r="A101" s="1432"/>
      <c r="B101" s="749" t="s">
        <v>572</v>
      </c>
      <c r="C101" s="845">
        <v>1658</v>
      </c>
      <c r="D101" s="845">
        <v>1658</v>
      </c>
      <c r="E101" s="751">
        <f t="shared" si="55"/>
        <v>100</v>
      </c>
      <c r="F101" s="846">
        <v>9</v>
      </c>
      <c r="G101" s="833">
        <f t="shared" si="56"/>
        <v>0.54282267792521111</v>
      </c>
      <c r="H101" s="845">
        <f t="shared" si="64"/>
        <v>1649</v>
      </c>
      <c r="I101" s="754">
        <f t="shared" si="49"/>
        <v>99.457177322074784</v>
      </c>
      <c r="J101" s="846">
        <v>4</v>
      </c>
      <c r="K101" s="755">
        <f t="shared" si="59"/>
        <v>0.24257125530624621</v>
      </c>
      <c r="L101" s="845">
        <f t="shared" si="65"/>
        <v>1196</v>
      </c>
      <c r="M101" s="753">
        <f t="shared" si="63"/>
        <v>72.528805336567615</v>
      </c>
      <c r="N101" s="846">
        <v>19</v>
      </c>
      <c r="O101" s="756">
        <f t="shared" si="37"/>
        <v>1.1522134627046696</v>
      </c>
      <c r="P101" s="846">
        <v>12</v>
      </c>
      <c r="Q101" s="753">
        <f t="shared" si="38"/>
        <v>0.7277137659187386</v>
      </c>
      <c r="R101" s="845">
        <v>205</v>
      </c>
      <c r="S101" s="757">
        <f t="shared" si="39"/>
        <v>12.431776834445118</v>
      </c>
      <c r="T101" s="845">
        <v>203</v>
      </c>
      <c r="U101" s="757">
        <f t="shared" si="60"/>
        <v>12.310491206791996</v>
      </c>
      <c r="V101" s="846">
        <v>4</v>
      </c>
      <c r="W101" s="755">
        <f t="shared" si="61"/>
        <v>0.24257125530624621</v>
      </c>
      <c r="X101" s="846">
        <v>6</v>
      </c>
      <c r="Y101" s="758">
        <f t="shared" si="62"/>
        <v>0.3638568829593693</v>
      </c>
    </row>
    <row r="102" spans="1:25" x14ac:dyDescent="0.25">
      <c r="A102" s="1432"/>
      <c r="B102" s="759" t="s">
        <v>573</v>
      </c>
      <c r="C102" s="847">
        <v>2087</v>
      </c>
      <c r="D102" s="847">
        <v>1879</v>
      </c>
      <c r="E102" s="760">
        <f t="shared" si="55"/>
        <v>90.033540967896499</v>
      </c>
      <c r="F102" s="848">
        <v>48</v>
      </c>
      <c r="G102" s="834">
        <f t="shared" si="56"/>
        <v>2.5545502927088877</v>
      </c>
      <c r="H102" s="847">
        <f t="shared" si="64"/>
        <v>1831</v>
      </c>
      <c r="I102" s="762">
        <f t="shared" si="49"/>
        <v>97.445449707291104</v>
      </c>
      <c r="J102" s="848">
        <v>1</v>
      </c>
      <c r="K102" s="763">
        <f t="shared" si="59"/>
        <v>5.4614964500273068E-2</v>
      </c>
      <c r="L102" s="847">
        <f t="shared" si="65"/>
        <v>1379</v>
      </c>
      <c r="M102" s="761">
        <f t="shared" si="63"/>
        <v>75.314036045876577</v>
      </c>
      <c r="N102" s="848">
        <v>7</v>
      </c>
      <c r="O102" s="764">
        <f t="shared" si="37"/>
        <v>0.38230475150191157</v>
      </c>
      <c r="P102" s="848">
        <v>39</v>
      </c>
      <c r="Q102" s="761">
        <f t="shared" si="38"/>
        <v>2.1299836155106497</v>
      </c>
      <c r="R102" s="847">
        <v>217</v>
      </c>
      <c r="S102" s="765">
        <f t="shared" si="39"/>
        <v>11.851447296559257</v>
      </c>
      <c r="T102" s="847">
        <v>158</v>
      </c>
      <c r="U102" s="765">
        <f t="shared" si="60"/>
        <v>8.6291643910431457</v>
      </c>
      <c r="V102" s="848">
        <v>11</v>
      </c>
      <c r="W102" s="763">
        <f t="shared" si="61"/>
        <v>0.60076460950300381</v>
      </c>
      <c r="X102" s="848">
        <v>19</v>
      </c>
      <c r="Y102" s="766">
        <f t="shared" si="62"/>
        <v>1.0376843255051884</v>
      </c>
    </row>
    <row r="103" spans="1:25" ht="24.75" customHeight="1" thickBot="1" x14ac:dyDescent="0.3">
      <c r="A103" s="804" t="s">
        <v>574</v>
      </c>
      <c r="B103" s="805"/>
      <c r="C103" s="854">
        <f>SUM(C33:C102)</f>
        <v>177303</v>
      </c>
      <c r="D103" s="854">
        <f>SUM(D33:D102)</f>
        <v>172331</v>
      </c>
      <c r="E103" s="806">
        <f t="shared" si="55"/>
        <v>97.195760929031096</v>
      </c>
      <c r="F103" s="855">
        <f>SUM(F33:F102)</f>
        <v>1420</v>
      </c>
      <c r="G103" s="842">
        <f t="shared" si="56"/>
        <v>0.82399568272684554</v>
      </c>
      <c r="H103" s="856">
        <f>SUM(H33:H102)</f>
        <v>170911</v>
      </c>
      <c r="I103" s="808">
        <f t="shared" si="49"/>
        <v>99.176004317273154</v>
      </c>
      <c r="J103" s="855">
        <f>SUM(J33:J102)</f>
        <v>123</v>
      </c>
      <c r="K103" s="809">
        <f t="shared" si="59"/>
        <v>7.19672812165396E-2</v>
      </c>
      <c r="L103" s="856">
        <f>SUM(L33:L102)</f>
        <v>128394</v>
      </c>
      <c r="M103" s="810">
        <f t="shared" si="63"/>
        <v>75.123309792816144</v>
      </c>
      <c r="N103" s="855">
        <f>SUM(N33:N102)</f>
        <v>819</v>
      </c>
      <c r="O103" s="811">
        <f t="shared" si="37"/>
        <v>0.47919677492964174</v>
      </c>
      <c r="P103" s="855">
        <f>SUM(P33:P102)</f>
        <v>1706</v>
      </c>
      <c r="Q103" s="807">
        <f t="shared" si="38"/>
        <v>0.99818033947493134</v>
      </c>
      <c r="R103" s="854">
        <f>SUM(R33:R102)</f>
        <v>22403</v>
      </c>
      <c r="S103" s="812">
        <f t="shared" si="39"/>
        <v>13.10799187881412</v>
      </c>
      <c r="T103" s="854">
        <f>SUM(T33:T102)</f>
        <v>16553</v>
      </c>
      <c r="U103" s="812">
        <f t="shared" si="60"/>
        <v>9.685157772173822</v>
      </c>
      <c r="V103" s="855">
        <f>SUM(V33:V102)</f>
        <v>624</v>
      </c>
      <c r="W103" s="809">
        <f t="shared" si="61"/>
        <v>0.36510230470829846</v>
      </c>
      <c r="X103" s="855">
        <f>SUM(X33:X102)</f>
        <v>289</v>
      </c>
      <c r="Y103" s="813">
        <f t="shared" si="62"/>
        <v>0.16909385586650363</v>
      </c>
    </row>
    <row r="104" spans="1:25" ht="15.75" thickTop="1" x14ac:dyDescent="0.25"/>
  </sheetData>
  <mergeCells count="25">
    <mergeCell ref="C31:C32"/>
    <mergeCell ref="A65:A69"/>
    <mergeCell ref="A70:A74"/>
    <mergeCell ref="A75:A78"/>
    <mergeCell ref="A79:A87"/>
    <mergeCell ref="A88:A98"/>
    <mergeCell ref="A99:A102"/>
    <mergeCell ref="A33:A36"/>
    <mergeCell ref="A37:A41"/>
    <mergeCell ref="A42:A49"/>
    <mergeCell ref="A50:A53"/>
    <mergeCell ref="A54:A57"/>
    <mergeCell ref="A58:A64"/>
    <mergeCell ref="H11:H12"/>
    <mergeCell ref="I11:I12"/>
    <mergeCell ref="J11:Y11"/>
    <mergeCell ref="A11:A12"/>
    <mergeCell ref="A13:A24"/>
    <mergeCell ref="F11:F12"/>
    <mergeCell ref="G11:G12"/>
    <mergeCell ref="A25:B25"/>
    <mergeCell ref="B11:B12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topLeftCell="A13" workbookViewId="0">
      <selection activeCell="Y30" sqref="Y30"/>
    </sheetView>
  </sheetViews>
  <sheetFormatPr defaultRowHeight="15" x14ac:dyDescent="0.25"/>
  <cols>
    <col min="1" max="1" width="10.42578125" customWidth="1"/>
    <col min="2" max="2" width="14.28515625" customWidth="1"/>
    <col min="3" max="3" width="21.42578125" customWidth="1"/>
    <col min="4" max="4" width="16.42578125" style="1" customWidth="1"/>
    <col min="5" max="6" width="9.140625" style="170"/>
    <col min="14" max="14" width="9.140625" style="170"/>
    <col min="15" max="15" width="9.140625" style="78"/>
    <col min="16" max="16" width="9.140625" style="170"/>
    <col min="20" max="20" width="9.140625" style="170"/>
    <col min="22" max="22" width="9.140625" style="170"/>
  </cols>
  <sheetData>
    <row r="1" spans="1:25" ht="15.75" x14ac:dyDescent="0.25">
      <c r="A1" s="1331" t="s">
        <v>340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  <c r="Q1" s="1331"/>
      <c r="R1" s="1331"/>
      <c r="S1" s="1331"/>
      <c r="T1" s="1331"/>
      <c r="U1" s="1331"/>
      <c r="V1" s="1331"/>
      <c r="W1" s="1331"/>
      <c r="X1" s="1331"/>
      <c r="Y1" s="1331"/>
    </row>
    <row r="2" spans="1:25" ht="15.75" x14ac:dyDescent="0.25">
      <c r="A2" s="1331" t="s">
        <v>174</v>
      </c>
      <c r="B2" s="1331"/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1331"/>
      <c r="N2" s="1331"/>
      <c r="O2" s="1331"/>
      <c r="P2" s="1331"/>
      <c r="Q2" s="1331"/>
      <c r="R2" s="1331"/>
      <c r="S2" s="1331"/>
      <c r="T2" s="1331"/>
      <c r="U2" s="1331"/>
      <c r="V2" s="1331"/>
      <c r="W2" s="1331"/>
      <c r="X2" s="1331"/>
      <c r="Y2" s="1331"/>
    </row>
    <row r="3" spans="1:25" ht="15.75" x14ac:dyDescent="0.25">
      <c r="A3" s="1332" t="s">
        <v>175</v>
      </c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332"/>
      <c r="R3" s="1332"/>
      <c r="S3" s="1332"/>
      <c r="T3" s="1332"/>
      <c r="U3" s="1332"/>
      <c r="V3" s="1332"/>
      <c r="W3" s="1332"/>
      <c r="X3" s="1332"/>
      <c r="Y3" s="1332"/>
    </row>
    <row r="4" spans="1:25" ht="15.75" x14ac:dyDescent="0.25">
      <c r="A4" s="1332" t="s">
        <v>341</v>
      </c>
      <c r="B4" s="1332"/>
      <c r="C4" s="1332"/>
      <c r="D4" s="1332"/>
      <c r="E4" s="1332"/>
      <c r="F4" s="1332"/>
      <c r="G4" s="1332"/>
      <c r="H4" s="1332"/>
      <c r="I4" s="1332"/>
      <c r="J4" s="1332"/>
      <c r="K4" s="1332"/>
      <c r="L4" s="1332"/>
      <c r="M4" s="1332"/>
      <c r="N4" s="1332"/>
      <c r="O4" s="1332"/>
      <c r="P4" s="1332"/>
      <c r="Q4" s="1332"/>
      <c r="R4" s="1332"/>
      <c r="S4" s="1332"/>
      <c r="T4" s="1332"/>
      <c r="U4" s="1332"/>
      <c r="V4" s="1332"/>
      <c r="W4" s="1332"/>
      <c r="X4" s="1332"/>
      <c r="Y4" s="1332"/>
    </row>
    <row r="5" spans="1:25" ht="15.75" x14ac:dyDescent="0.25">
      <c r="A5" s="1332" t="s">
        <v>339</v>
      </c>
      <c r="B5" s="1332"/>
      <c r="C5" s="1332"/>
      <c r="D5" s="1332"/>
      <c r="E5" s="1332"/>
      <c r="F5" s="1332"/>
      <c r="G5" s="1332"/>
      <c r="H5" s="1332"/>
      <c r="I5" s="1332"/>
      <c r="J5" s="1332"/>
      <c r="K5" s="1332"/>
      <c r="L5" s="1332"/>
      <c r="M5" s="1332"/>
      <c r="N5" s="1332"/>
      <c r="O5" s="1332"/>
      <c r="P5" s="1332"/>
      <c r="Q5" s="1332"/>
      <c r="R5" s="1332"/>
      <c r="S5" s="1332"/>
      <c r="T5" s="1332"/>
      <c r="U5" s="1332"/>
      <c r="V5" s="1332"/>
      <c r="W5" s="1332"/>
      <c r="X5" s="1332"/>
      <c r="Y5" s="1332"/>
    </row>
    <row r="6" spans="1:25" ht="15.75" x14ac:dyDescent="0.25">
      <c r="A6" s="204"/>
      <c r="B6" s="204"/>
      <c r="C6" s="204"/>
      <c r="D6" s="204"/>
      <c r="E6" s="207"/>
      <c r="F6" s="204"/>
      <c r="G6" s="205"/>
      <c r="H6" s="208"/>
      <c r="I6" s="205"/>
      <c r="J6" s="204"/>
      <c r="K6" s="205"/>
      <c r="L6" s="209"/>
      <c r="M6" s="210"/>
      <c r="N6" s="209"/>
      <c r="O6" s="210"/>
      <c r="P6" s="209"/>
      <c r="Q6" s="210"/>
      <c r="R6" s="209"/>
      <c r="S6" s="205"/>
      <c r="T6" s="204"/>
      <c r="U6" s="211"/>
      <c r="V6" s="212"/>
      <c r="W6" s="205"/>
      <c r="X6" s="204"/>
      <c r="Y6" s="203"/>
    </row>
    <row r="7" spans="1:25" ht="22.5" x14ac:dyDescent="0.25">
      <c r="A7" s="1333" t="s">
        <v>0</v>
      </c>
      <c r="B7" s="1333"/>
      <c r="C7" s="1333"/>
      <c r="D7" s="1333"/>
      <c r="E7" s="1333"/>
      <c r="F7" s="1333"/>
      <c r="G7" s="1333"/>
      <c r="H7" s="1333"/>
      <c r="I7" s="1333"/>
      <c r="J7" s="1333"/>
      <c r="K7" s="1333"/>
      <c r="L7" s="1333"/>
      <c r="M7" s="1333"/>
      <c r="N7" s="1333"/>
      <c r="O7" s="1333"/>
      <c r="P7" s="1333"/>
      <c r="Q7" s="1333"/>
      <c r="R7" s="1333"/>
      <c r="S7" s="1333"/>
      <c r="T7" s="1333"/>
      <c r="U7" s="1333"/>
      <c r="V7" s="1333"/>
      <c r="W7" s="1333"/>
      <c r="X7" s="1333"/>
      <c r="Y7" s="1333"/>
    </row>
    <row r="8" spans="1:25" ht="16.5" customHeight="1" x14ac:dyDescent="0.25">
      <c r="A8" s="960"/>
      <c r="B8" s="960"/>
      <c r="C8" s="960"/>
      <c r="D8" s="960"/>
      <c r="E8" s="960"/>
      <c r="F8" s="960"/>
      <c r="G8" s="960"/>
      <c r="H8" s="960"/>
      <c r="I8" s="960"/>
      <c r="J8" s="960"/>
      <c r="K8" s="960"/>
      <c r="L8" s="960"/>
      <c r="M8" s="960"/>
      <c r="N8" s="960"/>
      <c r="O8" s="960"/>
      <c r="P8" s="960"/>
      <c r="Q8" s="960"/>
      <c r="R8" s="960"/>
      <c r="S8" s="960"/>
      <c r="T8" s="960"/>
      <c r="U8" s="960"/>
      <c r="V8" s="960"/>
      <c r="W8" s="960"/>
      <c r="X8" s="960"/>
      <c r="Y8" s="960"/>
    </row>
    <row r="9" spans="1:25" ht="18" customHeight="1" thickBot="1" x14ac:dyDescent="0.3">
      <c r="A9" s="960"/>
      <c r="B9" s="960"/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960"/>
      <c r="Y9" s="960"/>
    </row>
    <row r="10" spans="1:25" ht="16.5" thickTop="1" thickBot="1" x14ac:dyDescent="0.3">
      <c r="A10" s="1464" t="s">
        <v>1</v>
      </c>
      <c r="B10" s="1457" t="s">
        <v>196</v>
      </c>
      <c r="C10" s="1466" t="s">
        <v>3</v>
      </c>
      <c r="D10" s="1466" t="s">
        <v>4</v>
      </c>
      <c r="E10" s="1457" t="s">
        <v>5</v>
      </c>
      <c r="F10" s="1457" t="s">
        <v>6</v>
      </c>
      <c r="G10" s="1468" t="s">
        <v>5</v>
      </c>
      <c r="H10" s="1457" t="s">
        <v>7</v>
      </c>
      <c r="I10" s="1457" t="s">
        <v>5</v>
      </c>
      <c r="J10" s="1291"/>
      <c r="K10" s="1291"/>
      <c r="L10" s="1291"/>
      <c r="M10" s="1291"/>
      <c r="N10" s="1291"/>
      <c r="O10" s="1291"/>
      <c r="P10" s="1291"/>
      <c r="Q10" s="1291"/>
      <c r="R10" s="1291"/>
      <c r="S10" s="1291"/>
      <c r="T10" s="1291"/>
      <c r="U10" s="1291"/>
      <c r="V10" s="1291"/>
      <c r="W10" s="1291"/>
      <c r="X10" s="1291"/>
      <c r="Y10" s="1292"/>
    </row>
    <row r="11" spans="1:25" ht="15.75" thickBot="1" x14ac:dyDescent="0.3">
      <c r="A11" s="1465"/>
      <c r="B11" s="1458"/>
      <c r="C11" s="1467"/>
      <c r="D11" s="1467"/>
      <c r="E11" s="1458"/>
      <c r="F11" s="1458"/>
      <c r="G11" s="1469"/>
      <c r="H11" s="1458"/>
      <c r="I11" s="1458"/>
      <c r="J11" s="1293" t="s">
        <v>9</v>
      </c>
      <c r="K11" s="1293" t="s">
        <v>5</v>
      </c>
      <c r="L11" s="1293" t="s">
        <v>10</v>
      </c>
      <c r="M11" s="1293" t="s">
        <v>5</v>
      </c>
      <c r="N11" s="1293" t="s">
        <v>11</v>
      </c>
      <c r="O11" s="1293" t="s">
        <v>5</v>
      </c>
      <c r="P11" s="1293" t="s">
        <v>12</v>
      </c>
      <c r="Q11" s="1293" t="s">
        <v>5</v>
      </c>
      <c r="R11" s="1293" t="s">
        <v>13</v>
      </c>
      <c r="S11" s="1293" t="s">
        <v>5</v>
      </c>
      <c r="T11" s="1293" t="s">
        <v>14</v>
      </c>
      <c r="U11" s="1293" t="s">
        <v>5</v>
      </c>
      <c r="V11" s="1293" t="s">
        <v>15</v>
      </c>
      <c r="W11" s="1293" t="s">
        <v>5</v>
      </c>
      <c r="X11" s="1293" t="s">
        <v>16</v>
      </c>
      <c r="Y11" s="1294" t="s">
        <v>5</v>
      </c>
    </row>
    <row r="12" spans="1:25" x14ac:dyDescent="0.25">
      <c r="A12" s="1459" t="s">
        <v>190</v>
      </c>
      <c r="B12" s="1299" t="s">
        <v>197</v>
      </c>
      <c r="C12" s="1300">
        <v>8458</v>
      </c>
      <c r="D12" s="1300">
        <v>8399</v>
      </c>
      <c r="E12" s="1301">
        <f>D12/C12</f>
        <v>0.9930243556396311</v>
      </c>
      <c r="F12" s="1299">
        <v>119</v>
      </c>
      <c r="G12" s="1302">
        <f>F12/D12</f>
        <v>1.4168353375401833E-2</v>
      </c>
      <c r="H12" s="1300">
        <v>8280</v>
      </c>
      <c r="I12" s="1302">
        <f>H12/D12</f>
        <v>0.98583164662459821</v>
      </c>
      <c r="J12" s="1299">
        <v>80</v>
      </c>
      <c r="K12" s="1302">
        <f>J12/H12</f>
        <v>9.6618357487922701E-3</v>
      </c>
      <c r="L12" s="1300">
        <v>5981</v>
      </c>
      <c r="M12" s="1302">
        <f>L12/H12</f>
        <v>0.72234299516908218</v>
      </c>
      <c r="N12" s="1299">
        <v>27</v>
      </c>
      <c r="O12" s="1302">
        <f>N12/H12</f>
        <v>3.2608695652173911E-3</v>
      </c>
      <c r="P12" s="1299">
        <v>191</v>
      </c>
      <c r="Q12" s="1301">
        <f>P12/H12</f>
        <v>2.3067632850241545E-2</v>
      </c>
      <c r="R12" s="1299">
        <v>1284</v>
      </c>
      <c r="S12" s="1301">
        <f>R12/H12</f>
        <v>0.15507246376811595</v>
      </c>
      <c r="T12" s="1299">
        <v>635</v>
      </c>
      <c r="U12" s="1302">
        <f>T12/H12</f>
        <v>7.6690821256038641E-2</v>
      </c>
      <c r="V12" s="1299">
        <v>37</v>
      </c>
      <c r="W12" s="1301">
        <f>V12/H12</f>
        <v>4.4685990338164255E-3</v>
      </c>
      <c r="X12" s="1299">
        <v>45</v>
      </c>
      <c r="Y12" s="1303">
        <f>X12/H12</f>
        <v>5.434782608695652E-3</v>
      </c>
    </row>
    <row r="13" spans="1:25" x14ac:dyDescent="0.25">
      <c r="A13" s="1460"/>
      <c r="B13" s="1304" t="s">
        <v>206</v>
      </c>
      <c r="C13" s="1305">
        <v>12596</v>
      </c>
      <c r="D13" s="1305">
        <v>12483</v>
      </c>
      <c r="E13" s="1306">
        <f t="shared" ref="E13:E26" si="0">D13/C13</f>
        <v>0.99102889806287708</v>
      </c>
      <c r="F13" s="1304">
        <v>128</v>
      </c>
      <c r="G13" s="1307">
        <f t="shared" ref="G13:G26" si="1">F13/D13</f>
        <v>1.0253945365697348E-2</v>
      </c>
      <c r="H13" s="1305">
        <v>12355</v>
      </c>
      <c r="I13" s="1307">
        <f t="shared" ref="I13:I26" si="2">H13/D13</f>
        <v>0.98974605463430265</v>
      </c>
      <c r="J13" s="1304">
        <v>97</v>
      </c>
      <c r="K13" s="1307">
        <f t="shared" ref="K13:K26" si="3">J13/H13</f>
        <v>7.8510724403075671E-3</v>
      </c>
      <c r="L13" s="1305">
        <v>9063</v>
      </c>
      <c r="M13" s="1307">
        <f t="shared" ref="M13:M26" si="4">L13/H13</f>
        <v>0.7335491703763658</v>
      </c>
      <c r="N13" s="1304">
        <v>17</v>
      </c>
      <c r="O13" s="1307">
        <f t="shared" ref="O13:O25" si="5">N13/H13</f>
        <v>1.3759611493322542E-3</v>
      </c>
      <c r="P13" s="1304">
        <v>175</v>
      </c>
      <c r="Q13" s="1306">
        <f t="shared" ref="Q13:Q26" si="6">P13/H13</f>
        <v>1.4164305949008499E-2</v>
      </c>
      <c r="R13" s="1304">
        <v>2017</v>
      </c>
      <c r="S13" s="1306">
        <f t="shared" ref="S13:S26" si="7">R13/H13</f>
        <v>0.1632537434237151</v>
      </c>
      <c r="T13" s="1304">
        <v>891</v>
      </c>
      <c r="U13" s="1307">
        <f t="shared" ref="U13:U26" si="8">T13/H13</f>
        <v>7.211655200323755E-2</v>
      </c>
      <c r="V13" s="1304">
        <v>45</v>
      </c>
      <c r="W13" s="1306">
        <f t="shared" ref="W13:W26" si="9">V13/H13</f>
        <v>3.6422501011736138E-3</v>
      </c>
      <c r="X13" s="1304">
        <v>50</v>
      </c>
      <c r="Y13" s="1308">
        <f t="shared" ref="Y13:Y25" si="10">X13/H13</f>
        <v>4.0469445568595708E-3</v>
      </c>
    </row>
    <row r="14" spans="1:25" x14ac:dyDescent="0.25">
      <c r="A14" s="1460"/>
      <c r="B14" s="1304" t="s">
        <v>213</v>
      </c>
      <c r="C14" s="1305">
        <v>8146</v>
      </c>
      <c r="D14" s="1305">
        <v>8122</v>
      </c>
      <c r="E14" s="1306">
        <f t="shared" si="0"/>
        <v>0.99705376872084461</v>
      </c>
      <c r="F14" s="1304">
        <v>106</v>
      </c>
      <c r="G14" s="1307">
        <f t="shared" si="1"/>
        <v>1.3050972666830829E-2</v>
      </c>
      <c r="H14" s="1305">
        <v>8016</v>
      </c>
      <c r="I14" s="1307">
        <f t="shared" si="2"/>
        <v>0.98694902733316914</v>
      </c>
      <c r="J14" s="1304">
        <v>36</v>
      </c>
      <c r="K14" s="1307">
        <f t="shared" si="3"/>
        <v>4.4910179640718561E-3</v>
      </c>
      <c r="L14" s="1305">
        <v>5100</v>
      </c>
      <c r="M14" s="1307">
        <f t="shared" si="4"/>
        <v>0.63622754491017963</v>
      </c>
      <c r="N14" s="1304">
        <v>17</v>
      </c>
      <c r="O14" s="1307">
        <f t="shared" si="5"/>
        <v>2.1207584830339322E-3</v>
      </c>
      <c r="P14" s="1304">
        <v>84</v>
      </c>
      <c r="Q14" s="1306">
        <f t="shared" si="6"/>
        <v>1.0479041916167664E-2</v>
      </c>
      <c r="R14" s="1304">
        <v>1607</v>
      </c>
      <c r="S14" s="1306">
        <f t="shared" si="7"/>
        <v>0.20047405189620759</v>
      </c>
      <c r="T14" s="1304">
        <v>1118</v>
      </c>
      <c r="U14" s="1307">
        <f t="shared" si="8"/>
        <v>0.13947105788423153</v>
      </c>
      <c r="V14" s="1304">
        <v>29</v>
      </c>
      <c r="W14" s="1306">
        <f t="shared" si="9"/>
        <v>3.6177644710578844E-3</v>
      </c>
      <c r="X14" s="1304">
        <v>25</v>
      </c>
      <c r="Y14" s="1308">
        <f t="shared" si="10"/>
        <v>3.1187624750499002E-3</v>
      </c>
    </row>
    <row r="15" spans="1:25" x14ac:dyDescent="0.25">
      <c r="A15" s="1460"/>
      <c r="B15" s="1304" t="s">
        <v>220</v>
      </c>
      <c r="C15" s="1305">
        <v>14174</v>
      </c>
      <c r="D15" s="1305">
        <v>14044</v>
      </c>
      <c r="E15" s="1306">
        <f t="shared" si="0"/>
        <v>0.99082827712713417</v>
      </c>
      <c r="F15" s="1304">
        <v>182</v>
      </c>
      <c r="G15" s="1307">
        <f t="shared" si="1"/>
        <v>1.2959270863001993E-2</v>
      </c>
      <c r="H15" s="1305">
        <v>13862</v>
      </c>
      <c r="I15" s="1307">
        <f t="shared" si="2"/>
        <v>0.98704072913699803</v>
      </c>
      <c r="J15" s="1304">
        <v>66</v>
      </c>
      <c r="K15" s="1307">
        <f t="shared" si="3"/>
        <v>4.7612177175010819E-3</v>
      </c>
      <c r="L15" s="1305">
        <v>10603</v>
      </c>
      <c r="M15" s="1307">
        <f t="shared" si="4"/>
        <v>0.76489684028278748</v>
      </c>
      <c r="N15" s="1304">
        <v>38</v>
      </c>
      <c r="O15" s="1307">
        <f t="shared" si="5"/>
        <v>2.7413071706824414E-3</v>
      </c>
      <c r="P15" s="1304">
        <v>200</v>
      </c>
      <c r="Q15" s="1306">
        <f t="shared" si="6"/>
        <v>1.4427932477276006E-2</v>
      </c>
      <c r="R15" s="1304">
        <v>1884</v>
      </c>
      <c r="S15" s="1306">
        <f t="shared" si="7"/>
        <v>0.13591112393593999</v>
      </c>
      <c r="T15" s="1304">
        <v>926</v>
      </c>
      <c r="U15" s="1307">
        <f t="shared" si="8"/>
        <v>6.6801327369787916E-2</v>
      </c>
      <c r="V15" s="1304">
        <v>73</v>
      </c>
      <c r="W15" s="1306">
        <f t="shared" si="9"/>
        <v>5.2661953542057424E-3</v>
      </c>
      <c r="X15" s="1304">
        <v>72</v>
      </c>
      <c r="Y15" s="1308">
        <f t="shared" si="10"/>
        <v>5.1940556918193626E-3</v>
      </c>
    </row>
    <row r="16" spans="1:25" x14ac:dyDescent="0.25">
      <c r="A16" s="1460"/>
      <c r="B16" s="1304" t="s">
        <v>232</v>
      </c>
      <c r="C16" s="1305">
        <v>16353</v>
      </c>
      <c r="D16" s="1305">
        <v>15818</v>
      </c>
      <c r="E16" s="1306">
        <f t="shared" si="0"/>
        <v>0.96728429034427932</v>
      </c>
      <c r="F16" s="1304">
        <v>239</v>
      </c>
      <c r="G16" s="1307">
        <f t="shared" si="1"/>
        <v>1.5109369073207738E-2</v>
      </c>
      <c r="H16" s="1305">
        <v>15579</v>
      </c>
      <c r="I16" s="1307">
        <f t="shared" si="2"/>
        <v>0.9848906309267923</v>
      </c>
      <c r="J16" s="1304">
        <v>86</v>
      </c>
      <c r="K16" s="1307">
        <f t="shared" si="3"/>
        <v>5.5202516207715517E-3</v>
      </c>
      <c r="L16" s="1305">
        <v>11145</v>
      </c>
      <c r="M16" s="1307">
        <f t="shared" si="4"/>
        <v>0.71538609666859232</v>
      </c>
      <c r="N16" s="1304">
        <v>27</v>
      </c>
      <c r="O16" s="1307">
        <f t="shared" si="5"/>
        <v>1.7331022530329288E-3</v>
      </c>
      <c r="P16" s="1304">
        <v>225</v>
      </c>
      <c r="Q16" s="1306">
        <f t="shared" si="6"/>
        <v>1.4442518775274409E-2</v>
      </c>
      <c r="R16" s="1304">
        <v>2932</v>
      </c>
      <c r="S16" s="1306">
        <f t="shared" si="7"/>
        <v>0.18820206688490917</v>
      </c>
      <c r="T16" s="1304">
        <v>1081</v>
      </c>
      <c r="U16" s="1307">
        <f t="shared" si="8"/>
        <v>6.9388279093651709E-2</v>
      </c>
      <c r="V16" s="1304">
        <v>35</v>
      </c>
      <c r="W16" s="1306">
        <f t="shared" si="9"/>
        <v>2.2466140317093522E-3</v>
      </c>
      <c r="X16" s="1304">
        <v>48</v>
      </c>
      <c r="Y16" s="1308">
        <f t="shared" si="10"/>
        <v>3.0810706720585403E-3</v>
      </c>
    </row>
    <row r="17" spans="1:25" x14ac:dyDescent="0.25">
      <c r="A17" s="1460"/>
      <c r="B17" s="1304" t="s">
        <v>247</v>
      </c>
      <c r="C17" s="1305">
        <v>13883</v>
      </c>
      <c r="D17" s="1305">
        <v>13840</v>
      </c>
      <c r="E17" s="1306">
        <f t="shared" si="0"/>
        <v>0.99690268673917737</v>
      </c>
      <c r="F17" s="1304">
        <v>137</v>
      </c>
      <c r="G17" s="1307">
        <f t="shared" si="1"/>
        <v>9.8988439306358384E-3</v>
      </c>
      <c r="H17" s="1305">
        <v>13703</v>
      </c>
      <c r="I17" s="1307">
        <f t="shared" si="2"/>
        <v>0.99010115606936411</v>
      </c>
      <c r="J17" s="1304">
        <v>125</v>
      </c>
      <c r="K17" s="1307">
        <f t="shared" si="3"/>
        <v>9.1220900532730052E-3</v>
      </c>
      <c r="L17" s="1305">
        <v>8710</v>
      </c>
      <c r="M17" s="1307">
        <f t="shared" si="4"/>
        <v>0.63562723491206308</v>
      </c>
      <c r="N17" s="1304">
        <v>102</v>
      </c>
      <c r="O17" s="1307">
        <f t="shared" si="5"/>
        <v>7.4436254834707727E-3</v>
      </c>
      <c r="P17" s="1304">
        <v>226</v>
      </c>
      <c r="Q17" s="1306">
        <f t="shared" si="6"/>
        <v>1.6492738816317593E-2</v>
      </c>
      <c r="R17" s="1304">
        <v>3112</v>
      </c>
      <c r="S17" s="1306">
        <f t="shared" si="7"/>
        <v>0.22710355396628476</v>
      </c>
      <c r="T17" s="1304">
        <v>1261</v>
      </c>
      <c r="U17" s="1307">
        <f t="shared" si="8"/>
        <v>9.2023644457418077E-2</v>
      </c>
      <c r="V17" s="1304">
        <v>101</v>
      </c>
      <c r="W17" s="1306">
        <f t="shared" si="9"/>
        <v>7.3706487630445889E-3</v>
      </c>
      <c r="X17" s="1304">
        <v>66</v>
      </c>
      <c r="Y17" s="1308">
        <f t="shared" si="10"/>
        <v>4.816463548128147E-3</v>
      </c>
    </row>
    <row r="18" spans="1:25" x14ac:dyDescent="0.25">
      <c r="A18" s="1460"/>
      <c r="B18" s="1304" t="s">
        <v>141</v>
      </c>
      <c r="C18" s="1305">
        <v>12832</v>
      </c>
      <c r="D18" s="1305">
        <v>12721</v>
      </c>
      <c r="E18" s="1306">
        <f t="shared" si="0"/>
        <v>0.99134975062344144</v>
      </c>
      <c r="F18" s="1304">
        <v>114</v>
      </c>
      <c r="G18" s="1307">
        <f t="shared" si="1"/>
        <v>8.9615596258155808E-3</v>
      </c>
      <c r="H18" s="1305">
        <v>12607</v>
      </c>
      <c r="I18" s="1307">
        <f t="shared" si="2"/>
        <v>0.99103844037418443</v>
      </c>
      <c r="J18" s="1304">
        <v>42</v>
      </c>
      <c r="K18" s="1307">
        <f t="shared" si="3"/>
        <v>3.3314825097168241E-3</v>
      </c>
      <c r="L18" s="1305">
        <v>8032</v>
      </c>
      <c r="M18" s="1307">
        <f t="shared" si="4"/>
        <v>0.6371063694772745</v>
      </c>
      <c r="N18" s="1304">
        <v>134</v>
      </c>
      <c r="O18" s="1307">
        <f t="shared" si="5"/>
        <v>1.0629015626239391E-2</v>
      </c>
      <c r="P18" s="1304">
        <v>157</v>
      </c>
      <c r="Q18" s="1306">
        <f t="shared" si="6"/>
        <v>1.2453398905370033E-2</v>
      </c>
      <c r="R18" s="1304">
        <v>2626</v>
      </c>
      <c r="S18" s="1306">
        <f t="shared" si="7"/>
        <v>0.20829697786943763</v>
      </c>
      <c r="T18" s="1304">
        <v>1506</v>
      </c>
      <c r="U18" s="1307">
        <f t="shared" si="8"/>
        <v>0.11945744427698897</v>
      </c>
      <c r="V18" s="1304">
        <v>64</v>
      </c>
      <c r="W18" s="1306">
        <f t="shared" si="9"/>
        <v>5.0765447767113512E-3</v>
      </c>
      <c r="X18" s="1304">
        <v>46</v>
      </c>
      <c r="Y18" s="1308">
        <f t="shared" si="10"/>
        <v>3.6487665582612835E-3</v>
      </c>
    </row>
    <row r="19" spans="1:25" x14ac:dyDescent="0.25">
      <c r="A19" s="1460"/>
      <c r="B19" s="1304" t="s">
        <v>269</v>
      </c>
      <c r="C19" s="1305">
        <v>11885</v>
      </c>
      <c r="D19" s="1305">
        <v>11815</v>
      </c>
      <c r="E19" s="1306">
        <f t="shared" si="0"/>
        <v>0.99411022297013041</v>
      </c>
      <c r="F19" s="1304">
        <v>159</v>
      </c>
      <c r="G19" s="1307">
        <f t="shared" si="1"/>
        <v>1.3457469318662717E-2</v>
      </c>
      <c r="H19" s="1305">
        <v>11656</v>
      </c>
      <c r="I19" s="1307">
        <f t="shared" si="2"/>
        <v>0.98654253068133724</v>
      </c>
      <c r="J19" s="1304">
        <v>60</v>
      </c>
      <c r="K19" s="1307">
        <f t="shared" si="3"/>
        <v>5.1475634866163349E-3</v>
      </c>
      <c r="L19" s="1305">
        <v>6215</v>
      </c>
      <c r="M19" s="1307">
        <f t="shared" si="4"/>
        <v>0.53320178448867539</v>
      </c>
      <c r="N19" s="1304">
        <v>142</v>
      </c>
      <c r="O19" s="1307">
        <f t="shared" si="5"/>
        <v>1.2182566918325326E-2</v>
      </c>
      <c r="P19" s="1304">
        <v>168</v>
      </c>
      <c r="Q19" s="1306">
        <f t="shared" si="6"/>
        <v>1.4413177762525738E-2</v>
      </c>
      <c r="R19" s="1304">
        <v>4477</v>
      </c>
      <c r="S19" s="1306">
        <f t="shared" si="7"/>
        <v>0.38409402882635552</v>
      </c>
      <c r="T19" s="1304">
        <v>500</v>
      </c>
      <c r="U19" s="1307">
        <f t="shared" si="8"/>
        <v>4.2896362388469458E-2</v>
      </c>
      <c r="V19" s="1304">
        <v>63</v>
      </c>
      <c r="W19" s="1306">
        <f t="shared" si="9"/>
        <v>5.404941660947152E-3</v>
      </c>
      <c r="X19" s="1304">
        <v>31</v>
      </c>
      <c r="Y19" s="1308">
        <f t="shared" si="10"/>
        <v>2.6595744680851063E-3</v>
      </c>
    </row>
    <row r="20" spans="1:25" x14ac:dyDescent="0.25">
      <c r="A20" s="1460"/>
      <c r="B20" s="1304" t="s">
        <v>278</v>
      </c>
      <c r="C20" s="1305">
        <v>14299</v>
      </c>
      <c r="D20" s="1305">
        <v>14256</v>
      </c>
      <c r="E20" s="1306">
        <f t="shared" si="0"/>
        <v>0.99699279669906982</v>
      </c>
      <c r="F20" s="1304">
        <v>134</v>
      </c>
      <c r="G20" s="1307">
        <f t="shared" si="1"/>
        <v>9.3995510662177335E-3</v>
      </c>
      <c r="H20" s="1305">
        <v>14122</v>
      </c>
      <c r="I20" s="1307">
        <f t="shared" si="2"/>
        <v>0.9906004489337823</v>
      </c>
      <c r="J20" s="1304">
        <v>64</v>
      </c>
      <c r="K20" s="1307">
        <f t="shared" si="3"/>
        <v>4.5319359864041918E-3</v>
      </c>
      <c r="L20" s="1305">
        <v>11085</v>
      </c>
      <c r="M20" s="1307">
        <f t="shared" si="4"/>
        <v>0.78494547514516355</v>
      </c>
      <c r="N20" s="1304">
        <v>127</v>
      </c>
      <c r="O20" s="1307">
        <f t="shared" si="5"/>
        <v>8.9930604730208193E-3</v>
      </c>
      <c r="P20" s="1304">
        <v>160</v>
      </c>
      <c r="Q20" s="1306">
        <f t="shared" si="6"/>
        <v>1.1329839966010479E-2</v>
      </c>
      <c r="R20" s="1304">
        <v>2113</v>
      </c>
      <c r="S20" s="1306">
        <f t="shared" si="7"/>
        <v>0.14962469905112591</v>
      </c>
      <c r="T20" s="1304">
        <v>488</v>
      </c>
      <c r="U20" s="1307">
        <f t="shared" si="8"/>
        <v>3.4556011896331965E-2</v>
      </c>
      <c r="V20" s="1304">
        <v>65</v>
      </c>
      <c r="W20" s="1306">
        <f t="shared" si="9"/>
        <v>4.6027474861917578E-3</v>
      </c>
      <c r="X20" s="1304">
        <v>20</v>
      </c>
      <c r="Y20" s="1308">
        <f t="shared" si="10"/>
        <v>1.4162299957513099E-3</v>
      </c>
    </row>
    <row r="21" spans="1:25" x14ac:dyDescent="0.25">
      <c r="A21" s="1460"/>
      <c r="B21" s="1304" t="s">
        <v>289</v>
      </c>
      <c r="C21" s="1305">
        <v>14146</v>
      </c>
      <c r="D21" s="1305">
        <v>14103</v>
      </c>
      <c r="E21" s="1306">
        <f t="shared" si="0"/>
        <v>0.99696027145482824</v>
      </c>
      <c r="F21" s="1304">
        <v>185</v>
      </c>
      <c r="G21" s="1307">
        <f t="shared" si="1"/>
        <v>1.3117776359639793E-2</v>
      </c>
      <c r="H21" s="1305">
        <v>13918</v>
      </c>
      <c r="I21" s="1307">
        <f t="shared" si="2"/>
        <v>0.98688222364036016</v>
      </c>
      <c r="J21" s="1304">
        <v>34</v>
      </c>
      <c r="K21" s="1307">
        <f t="shared" si="3"/>
        <v>2.4428797240982898E-3</v>
      </c>
      <c r="L21" s="1305">
        <v>10760</v>
      </c>
      <c r="M21" s="1307">
        <f t="shared" si="4"/>
        <v>0.77309958327345885</v>
      </c>
      <c r="N21" s="1304">
        <v>83</v>
      </c>
      <c r="O21" s="1307">
        <f t="shared" si="5"/>
        <v>5.9635005029458257E-3</v>
      </c>
      <c r="P21" s="1304">
        <v>177</v>
      </c>
      <c r="Q21" s="1306">
        <f t="shared" si="6"/>
        <v>1.2717344446041098E-2</v>
      </c>
      <c r="R21" s="1304">
        <v>2663</v>
      </c>
      <c r="S21" s="1306">
        <f t="shared" si="7"/>
        <v>0.19133496191981605</v>
      </c>
      <c r="T21" s="1304">
        <v>61</v>
      </c>
      <c r="U21" s="1307">
        <f t="shared" si="8"/>
        <v>4.3828136226469324E-3</v>
      </c>
      <c r="V21" s="1304">
        <v>68</v>
      </c>
      <c r="W21" s="1306">
        <f t="shared" si="9"/>
        <v>4.8857594481965796E-3</v>
      </c>
      <c r="X21" s="1304">
        <v>72</v>
      </c>
      <c r="Y21" s="1308">
        <f t="shared" si="10"/>
        <v>5.1731570627963786E-3</v>
      </c>
    </row>
    <row r="22" spans="1:25" x14ac:dyDescent="0.25">
      <c r="A22" s="1460"/>
      <c r="B22" s="1304" t="s">
        <v>302</v>
      </c>
      <c r="C22" s="1305">
        <v>14737</v>
      </c>
      <c r="D22" s="1305">
        <v>14527</v>
      </c>
      <c r="E22" s="1306">
        <f t="shared" si="0"/>
        <v>0.98575015267693555</v>
      </c>
      <c r="F22" s="1304">
        <v>135</v>
      </c>
      <c r="G22" s="1307">
        <f t="shared" si="1"/>
        <v>9.2930405451917119E-3</v>
      </c>
      <c r="H22" s="1305">
        <v>14392</v>
      </c>
      <c r="I22" s="1307">
        <f t="shared" si="2"/>
        <v>0.99070695945480824</v>
      </c>
      <c r="J22" s="1304">
        <v>35</v>
      </c>
      <c r="K22" s="1307">
        <f t="shared" si="3"/>
        <v>2.4319066147859923E-3</v>
      </c>
      <c r="L22" s="1305">
        <v>11803</v>
      </c>
      <c r="M22" s="1307">
        <f t="shared" si="4"/>
        <v>0.82010839355197329</v>
      </c>
      <c r="N22" s="1304">
        <v>75</v>
      </c>
      <c r="O22" s="1307">
        <f t="shared" si="5"/>
        <v>5.2112284602556973E-3</v>
      </c>
      <c r="P22" s="1304">
        <v>145</v>
      </c>
      <c r="Q22" s="1306">
        <f t="shared" si="6"/>
        <v>1.0075041689827683E-2</v>
      </c>
      <c r="R22" s="1304">
        <v>2153</v>
      </c>
      <c r="S22" s="1306">
        <f t="shared" si="7"/>
        <v>0.14959699833240689</v>
      </c>
      <c r="T22" s="1304">
        <v>62</v>
      </c>
      <c r="U22" s="1307">
        <f t="shared" si="8"/>
        <v>4.3079488604780437E-3</v>
      </c>
      <c r="V22" s="1304">
        <v>59</v>
      </c>
      <c r="W22" s="1306">
        <f t="shared" si="9"/>
        <v>4.0994997220678156E-3</v>
      </c>
      <c r="X22" s="1304">
        <v>60</v>
      </c>
      <c r="Y22" s="1308">
        <f t="shared" si="10"/>
        <v>4.168982768204558E-3</v>
      </c>
    </row>
    <row r="23" spans="1:25" x14ac:dyDescent="0.25">
      <c r="A23" s="1460"/>
      <c r="B23" s="1304" t="s">
        <v>265</v>
      </c>
      <c r="C23" s="1305">
        <v>14441</v>
      </c>
      <c r="D23" s="1305">
        <v>14325</v>
      </c>
      <c r="E23" s="1306">
        <f t="shared" si="0"/>
        <v>0.99196731528287518</v>
      </c>
      <c r="F23" s="1304">
        <v>139</v>
      </c>
      <c r="G23" s="1307">
        <f t="shared" si="1"/>
        <v>9.7033158813263527E-3</v>
      </c>
      <c r="H23" s="1305">
        <v>14186</v>
      </c>
      <c r="I23" s="1307">
        <f t="shared" si="2"/>
        <v>0.99029668411867366</v>
      </c>
      <c r="J23" s="1304">
        <v>52</v>
      </c>
      <c r="K23" s="1307">
        <f t="shared" si="3"/>
        <v>3.6655857888058651E-3</v>
      </c>
      <c r="L23" s="1305">
        <v>11487</v>
      </c>
      <c r="M23" s="1307">
        <f t="shared" si="4"/>
        <v>0.80974199915409562</v>
      </c>
      <c r="N23" s="1304">
        <v>84</v>
      </c>
      <c r="O23" s="1307">
        <f t="shared" si="5"/>
        <v>5.9213308896094745E-3</v>
      </c>
      <c r="P23" s="1304">
        <v>166</v>
      </c>
      <c r="Q23" s="1306">
        <f t="shared" si="6"/>
        <v>1.1701677710418723E-2</v>
      </c>
      <c r="R23" s="1304">
        <v>1838</v>
      </c>
      <c r="S23" s="1306">
        <f t="shared" si="7"/>
        <v>0.12956435922740731</v>
      </c>
      <c r="T23" s="1304">
        <v>289</v>
      </c>
      <c r="U23" s="1307">
        <f t="shared" si="8"/>
        <v>2.0372197941632596E-2</v>
      </c>
      <c r="V23" s="1304">
        <v>112</v>
      </c>
      <c r="W23" s="1306">
        <f t="shared" si="9"/>
        <v>7.8951078528126314E-3</v>
      </c>
      <c r="X23" s="1304">
        <v>158</v>
      </c>
      <c r="Y23" s="1308">
        <f t="shared" si="10"/>
        <v>1.113774143521782E-2</v>
      </c>
    </row>
    <row r="24" spans="1:25" x14ac:dyDescent="0.25">
      <c r="A24" s="1460"/>
      <c r="B24" s="1304" t="s">
        <v>322</v>
      </c>
      <c r="C24" s="1305">
        <v>12797</v>
      </c>
      <c r="D24" s="1305">
        <v>12736</v>
      </c>
      <c r="E24" s="1306">
        <f t="shared" si="0"/>
        <v>0.99523325779479566</v>
      </c>
      <c r="F24" s="1304">
        <v>85</v>
      </c>
      <c r="G24" s="1307">
        <f t="shared" si="1"/>
        <v>6.6739949748743721E-3</v>
      </c>
      <c r="H24" s="1305">
        <v>12651</v>
      </c>
      <c r="I24" s="1307">
        <f t="shared" si="2"/>
        <v>0.99332600502512558</v>
      </c>
      <c r="J24" s="1304">
        <v>71</v>
      </c>
      <c r="K24" s="1307">
        <f t="shared" si="3"/>
        <v>5.61220456880879E-3</v>
      </c>
      <c r="L24" s="1305">
        <v>11535</v>
      </c>
      <c r="M24" s="1307">
        <f t="shared" si="4"/>
        <v>0.91178562959449849</v>
      </c>
      <c r="N24" s="1304">
        <v>151</v>
      </c>
      <c r="O24" s="1307">
        <f t="shared" si="5"/>
        <v>1.1935815350565173E-2</v>
      </c>
      <c r="P24" s="1304">
        <v>113</v>
      </c>
      <c r="Q24" s="1306">
        <f t="shared" si="6"/>
        <v>8.9321002292308913E-3</v>
      </c>
      <c r="R24" s="1304">
        <v>664</v>
      </c>
      <c r="S24" s="1306">
        <f t="shared" si="7"/>
        <v>5.2485969488577977E-2</v>
      </c>
      <c r="T24" s="1304">
        <v>0</v>
      </c>
      <c r="U24" s="1307">
        <f t="shared" si="8"/>
        <v>0</v>
      </c>
      <c r="V24" s="1304">
        <v>36</v>
      </c>
      <c r="W24" s="1306">
        <f t="shared" si="9"/>
        <v>2.8456248517903723E-3</v>
      </c>
      <c r="X24" s="1304">
        <v>81</v>
      </c>
      <c r="Y24" s="1308">
        <f t="shared" si="10"/>
        <v>6.4026559165283378E-3</v>
      </c>
    </row>
    <row r="25" spans="1:25" ht="15.75" thickBot="1" x14ac:dyDescent="0.3">
      <c r="A25" s="1461"/>
      <c r="B25" s="1309" t="s">
        <v>331</v>
      </c>
      <c r="C25" s="1310">
        <v>12887</v>
      </c>
      <c r="D25" s="1310">
        <v>12832</v>
      </c>
      <c r="E25" s="1311">
        <f t="shared" si="0"/>
        <v>0.99573213315744546</v>
      </c>
      <c r="F25" s="1309">
        <v>75</v>
      </c>
      <c r="G25" s="1312">
        <f t="shared" si="1"/>
        <v>5.8447630922693269E-3</v>
      </c>
      <c r="H25" s="1310">
        <v>12757</v>
      </c>
      <c r="I25" s="1312">
        <f t="shared" si="2"/>
        <v>0.99415523690773067</v>
      </c>
      <c r="J25" s="1309">
        <v>71</v>
      </c>
      <c r="K25" s="1312">
        <f t="shared" si="3"/>
        <v>5.565571842909775E-3</v>
      </c>
      <c r="L25" s="1310">
        <v>10722</v>
      </c>
      <c r="M25" s="1312">
        <f t="shared" si="4"/>
        <v>0.84047973661519171</v>
      </c>
      <c r="N25" s="1309">
        <v>140</v>
      </c>
      <c r="O25" s="1312">
        <f t="shared" si="5"/>
        <v>1.0974367014188288E-2</v>
      </c>
      <c r="P25" s="1309">
        <v>128</v>
      </c>
      <c r="Q25" s="1311">
        <f t="shared" si="6"/>
        <v>1.0033706984400721E-2</v>
      </c>
      <c r="R25" s="1309">
        <v>1364</v>
      </c>
      <c r="S25" s="1311">
        <f t="shared" si="7"/>
        <v>0.10692169005252018</v>
      </c>
      <c r="T25" s="1309">
        <v>226</v>
      </c>
      <c r="U25" s="1312">
        <f t="shared" si="8"/>
        <v>1.7715763894332524E-2</v>
      </c>
      <c r="V25" s="1309">
        <v>49</v>
      </c>
      <c r="W25" s="1311">
        <f t="shared" si="9"/>
        <v>3.8410284549659011E-3</v>
      </c>
      <c r="X25" s="1309">
        <v>57</v>
      </c>
      <c r="Y25" s="1313">
        <f t="shared" si="10"/>
        <v>4.4681351414909464E-3</v>
      </c>
    </row>
    <row r="26" spans="1:25" ht="24.75" customHeight="1" thickBot="1" x14ac:dyDescent="0.3">
      <c r="A26" s="1462" t="s">
        <v>32</v>
      </c>
      <c r="B26" s="1463"/>
      <c r="C26" s="876">
        <f>SUM(C12:C25)</f>
        <v>181634</v>
      </c>
      <c r="D26" s="876">
        <f>SUM(D12:D25)</f>
        <v>180021</v>
      </c>
      <c r="E26" s="1295">
        <f t="shared" si="0"/>
        <v>0.9911195040576104</v>
      </c>
      <c r="F26" s="878">
        <f>SUM(F12:F25)</f>
        <v>1937</v>
      </c>
      <c r="G26" s="1296">
        <f t="shared" si="1"/>
        <v>1.0759855794601741E-2</v>
      </c>
      <c r="H26" s="876">
        <f>SUM(H12:H25)</f>
        <v>178084</v>
      </c>
      <c r="I26" s="1296">
        <f t="shared" si="2"/>
        <v>0.9892401442053983</v>
      </c>
      <c r="J26" s="878">
        <f>SUM(J12:J25)</f>
        <v>919</v>
      </c>
      <c r="K26" s="1296">
        <f t="shared" si="3"/>
        <v>5.160486062756901E-3</v>
      </c>
      <c r="L26" s="876">
        <f>SUM(L12:L25)</f>
        <v>132241</v>
      </c>
      <c r="M26" s="1296">
        <f t="shared" si="4"/>
        <v>0.74257653691516368</v>
      </c>
      <c r="N26" s="878">
        <f>SUM(N12:N25)</f>
        <v>1164</v>
      </c>
      <c r="O26" s="1296">
        <f>N26/H26</f>
        <v>6.5362413243188608E-3</v>
      </c>
      <c r="P26" s="878">
        <f>SUM(P12:P25)</f>
        <v>2315</v>
      </c>
      <c r="Q26" s="1297">
        <f t="shared" si="6"/>
        <v>1.2999483389860964E-2</v>
      </c>
      <c r="R26" s="878">
        <f>SUM(R12:R25)</f>
        <v>30734</v>
      </c>
      <c r="S26" s="1297">
        <f t="shared" si="7"/>
        <v>0.17258147840345006</v>
      </c>
      <c r="T26" s="878">
        <f>SUM(T12:T25)</f>
        <v>9044</v>
      </c>
      <c r="U26" s="1296">
        <f t="shared" si="8"/>
        <v>5.0785022798230051E-2</v>
      </c>
      <c r="V26" s="878">
        <f>SUM(V12:V25)</f>
        <v>836</v>
      </c>
      <c r="W26" s="1297">
        <f t="shared" si="9"/>
        <v>4.6944138721052983E-3</v>
      </c>
      <c r="X26" s="878">
        <f>SUM(X12:X25)</f>
        <v>831</v>
      </c>
      <c r="Y26" s="1298">
        <f>X26/H26</f>
        <v>4.666337234114238E-3</v>
      </c>
    </row>
    <row r="27" spans="1:25" ht="15.75" thickTop="1" x14ac:dyDescent="0.25">
      <c r="A27" s="1288"/>
      <c r="B27" s="1288"/>
      <c r="C27" s="1288"/>
      <c r="D27" s="1288"/>
      <c r="E27" s="1289"/>
      <c r="F27" s="1288"/>
      <c r="G27" s="1290"/>
      <c r="H27" s="1288"/>
      <c r="I27" s="1290"/>
      <c r="J27" s="1288"/>
      <c r="K27" s="1290"/>
      <c r="L27" s="1288"/>
      <c r="M27" s="1290"/>
      <c r="N27" s="1288"/>
      <c r="O27" s="1290"/>
      <c r="P27" s="1288"/>
      <c r="Q27" s="1289"/>
      <c r="R27" s="1288"/>
      <c r="S27" s="1289"/>
      <c r="T27" s="1288"/>
      <c r="U27" s="1290"/>
      <c r="V27" s="1288"/>
      <c r="W27" s="1289"/>
      <c r="X27" s="1288"/>
      <c r="Y27" s="1290"/>
    </row>
    <row r="28" spans="1:25" x14ac:dyDescent="0.25">
      <c r="A28" s="1288"/>
      <c r="B28" s="1288"/>
      <c r="C28" s="1288"/>
      <c r="D28" s="1288"/>
      <c r="E28" s="1289"/>
      <c r="F28" s="1288"/>
      <c r="G28" s="1290"/>
      <c r="H28" s="1288"/>
      <c r="I28" s="1290"/>
      <c r="J28" s="1288"/>
      <c r="K28" s="1290"/>
      <c r="L28" s="1288"/>
      <c r="M28" s="1290"/>
      <c r="N28" s="1288"/>
      <c r="O28" s="1290"/>
      <c r="P28" s="1288"/>
      <c r="Q28" s="1289"/>
      <c r="R28" s="1288"/>
      <c r="S28" s="1289"/>
      <c r="T28" s="1288"/>
      <c r="U28" s="1290"/>
      <c r="V28" s="1288"/>
      <c r="W28" s="1289"/>
      <c r="X28" s="1288"/>
      <c r="Y28" s="1290"/>
    </row>
    <row r="29" spans="1:25" x14ac:dyDescent="0.25">
      <c r="A29" s="1288"/>
      <c r="B29" s="1288"/>
      <c r="C29" s="1288"/>
      <c r="D29" s="1288"/>
      <c r="E29" s="1289"/>
      <c r="F29" s="1288"/>
      <c r="G29" s="1290"/>
      <c r="H29" s="1288"/>
      <c r="I29" s="1290"/>
      <c r="J29" s="1288"/>
      <c r="K29" s="1290"/>
      <c r="L29" s="1288"/>
      <c r="M29" s="1290"/>
      <c r="N29" s="1288"/>
      <c r="O29" s="1290"/>
      <c r="P29" s="1288"/>
      <c r="Q29" s="1289"/>
      <c r="R29" s="1288"/>
      <c r="S29" s="1289"/>
      <c r="T29" s="1288"/>
      <c r="U29" s="1290"/>
      <c r="V29" s="1288"/>
      <c r="W29" s="1289"/>
      <c r="X29" s="1288"/>
      <c r="Y29" s="1290"/>
    </row>
    <row r="30" spans="1:25" x14ac:dyDescent="0.25">
      <c r="A30" s="1288"/>
      <c r="B30" s="1288"/>
      <c r="C30" s="1288"/>
      <c r="D30" s="1288"/>
      <c r="E30" s="1289"/>
      <c r="F30" s="1288"/>
      <c r="G30" s="1290"/>
      <c r="H30" s="1288"/>
      <c r="I30" s="1290"/>
      <c r="J30" s="1288"/>
      <c r="K30" s="1290"/>
      <c r="L30" s="1288"/>
      <c r="M30" s="1290"/>
      <c r="N30" s="1288"/>
      <c r="O30" s="1290"/>
      <c r="P30" s="1288"/>
      <c r="Q30" s="1289"/>
      <c r="R30" s="1288"/>
      <c r="S30" s="1289"/>
      <c r="T30" s="1288"/>
      <c r="U30" s="1290"/>
      <c r="V30" s="1288"/>
      <c r="W30" s="1289"/>
      <c r="X30" s="1288"/>
      <c r="Y30" s="1290"/>
    </row>
    <row r="31" spans="1:25" x14ac:dyDescent="0.25">
      <c r="A31" s="1288"/>
      <c r="B31" s="1288"/>
      <c r="C31" s="1288"/>
      <c r="D31" s="1288"/>
      <c r="E31" s="1289"/>
      <c r="F31" s="1288"/>
      <c r="G31" s="1290"/>
      <c r="H31" s="1288"/>
      <c r="I31" s="1290"/>
      <c r="J31" s="1288"/>
      <c r="K31" s="1290"/>
      <c r="L31" s="1288"/>
      <c r="M31" s="1290"/>
      <c r="N31" s="1288"/>
      <c r="O31" s="1290"/>
      <c r="P31" s="1288"/>
      <c r="Q31" s="1289"/>
      <c r="R31" s="1288"/>
      <c r="S31" s="1289"/>
      <c r="T31" s="1288"/>
      <c r="U31" s="1290"/>
      <c r="V31" s="1288"/>
      <c r="W31" s="1289"/>
      <c r="X31" s="1288"/>
      <c r="Y31" s="1290"/>
    </row>
    <row r="32" spans="1:25" ht="15.75" thickBot="1" x14ac:dyDescent="0.3"/>
    <row r="33" spans="1:27" ht="17.25" thickTop="1" thickBot="1" x14ac:dyDescent="0.3">
      <c r="A33" s="1449" t="s">
        <v>1</v>
      </c>
      <c r="B33" s="5" t="s">
        <v>196</v>
      </c>
      <c r="C33" s="5" t="s">
        <v>33</v>
      </c>
      <c r="D33" s="5" t="s">
        <v>34</v>
      </c>
      <c r="E33" s="1451" t="s">
        <v>3</v>
      </c>
      <c r="F33" s="1453" t="s">
        <v>4</v>
      </c>
      <c r="G33" s="1455" t="s">
        <v>5</v>
      </c>
      <c r="H33" s="1426" t="s">
        <v>6</v>
      </c>
      <c r="I33" s="1455" t="s">
        <v>5</v>
      </c>
      <c r="J33" s="1435" t="s">
        <v>7</v>
      </c>
      <c r="K33" s="1437" t="s">
        <v>5</v>
      </c>
      <c r="L33" s="1439"/>
      <c r="M33" s="1439"/>
      <c r="N33" s="1439"/>
      <c r="O33" s="1439"/>
      <c r="P33" s="1439"/>
      <c r="Q33" s="1439"/>
      <c r="R33" s="1439"/>
      <c r="S33" s="1439"/>
      <c r="T33" s="1439"/>
      <c r="U33" s="1439"/>
      <c r="V33" s="1439"/>
      <c r="W33" s="1439"/>
      <c r="X33" s="1439"/>
      <c r="Y33" s="1439"/>
      <c r="Z33" s="1439"/>
      <c r="AA33" s="1440"/>
    </row>
    <row r="34" spans="1:27" ht="15.75" thickBot="1" x14ac:dyDescent="0.3">
      <c r="A34" s="1450"/>
      <c r="B34" s="11"/>
      <c r="C34" s="11"/>
      <c r="D34" s="11"/>
      <c r="E34" s="1452"/>
      <c r="F34" s="1454"/>
      <c r="G34" s="1456"/>
      <c r="H34" s="1427"/>
      <c r="I34" s="1456"/>
      <c r="J34" s="1436"/>
      <c r="K34" s="1438"/>
      <c r="L34" s="195" t="s">
        <v>9</v>
      </c>
      <c r="M34" s="196" t="s">
        <v>5</v>
      </c>
      <c r="N34" s="197" t="s">
        <v>10</v>
      </c>
      <c r="O34" s="198" t="s">
        <v>5</v>
      </c>
      <c r="P34" s="197" t="s">
        <v>11</v>
      </c>
      <c r="Q34" s="196" t="s">
        <v>5</v>
      </c>
      <c r="R34" s="6" t="s">
        <v>12</v>
      </c>
      <c r="S34" s="196" t="s">
        <v>5</v>
      </c>
      <c r="T34" s="197" t="s">
        <v>13</v>
      </c>
      <c r="U34" s="196" t="s">
        <v>5</v>
      </c>
      <c r="V34" s="197" t="s">
        <v>14</v>
      </c>
      <c r="W34" s="196" t="s">
        <v>5</v>
      </c>
      <c r="X34" s="6" t="s">
        <v>15</v>
      </c>
      <c r="Y34" s="196" t="s">
        <v>5</v>
      </c>
      <c r="Z34" s="6" t="s">
        <v>16</v>
      </c>
      <c r="AA34" s="199" t="s">
        <v>5</v>
      </c>
    </row>
    <row r="35" spans="1:27" s="76" customFormat="1" ht="15.75" x14ac:dyDescent="0.25">
      <c r="A35" s="1446" t="s">
        <v>190</v>
      </c>
      <c r="B35" s="1441" t="s">
        <v>197</v>
      </c>
      <c r="C35" s="125" t="s">
        <v>198</v>
      </c>
      <c r="D35" s="9" t="s">
        <v>199</v>
      </c>
      <c r="E35" s="182">
        <v>2142</v>
      </c>
      <c r="F35" s="183">
        <v>2136</v>
      </c>
      <c r="G35" s="126">
        <f>F35*100/E35</f>
        <v>99.719887955182074</v>
      </c>
      <c r="H35" s="127">
        <v>27</v>
      </c>
      <c r="I35" s="126">
        <f>H35*100/F35</f>
        <v>1.2640449438202248</v>
      </c>
      <c r="J35" s="127">
        <f>F35-H35</f>
        <v>2109</v>
      </c>
      <c r="K35" s="126">
        <f>J35*100/F35</f>
        <v>98.735955056179776</v>
      </c>
      <c r="L35" s="128">
        <v>20</v>
      </c>
      <c r="M35" s="129">
        <f>L35/J35*100</f>
        <v>0.94831673779042203</v>
      </c>
      <c r="N35" s="127">
        <v>1403</v>
      </c>
      <c r="O35" s="130">
        <f>N35/J35*100</f>
        <v>66.524419155998103</v>
      </c>
      <c r="P35" s="193">
        <v>9</v>
      </c>
      <c r="Q35" s="131">
        <f>P35/J35*100</f>
        <v>0.42674253200568996</v>
      </c>
      <c r="R35" s="127">
        <v>70</v>
      </c>
      <c r="S35" s="126">
        <f>R35*100/J35</f>
        <v>3.3191085822664772</v>
      </c>
      <c r="T35" s="127">
        <v>480</v>
      </c>
      <c r="U35" s="132">
        <f>T35/J35*100</f>
        <v>22.759601706970127</v>
      </c>
      <c r="V35" s="127">
        <v>105</v>
      </c>
      <c r="W35" s="132">
        <f>V35*100/J35</f>
        <v>4.9786628733997151</v>
      </c>
      <c r="X35" s="133">
        <v>11</v>
      </c>
      <c r="Y35" s="129">
        <f>X35*100/J35</f>
        <v>0.52157420578473213</v>
      </c>
      <c r="Z35" s="134">
        <v>11</v>
      </c>
      <c r="AA35" s="135">
        <f>Z35*100/J35</f>
        <v>0.52157420578473213</v>
      </c>
    </row>
    <row r="36" spans="1:27" s="76" customFormat="1" ht="15.75" x14ac:dyDescent="0.25">
      <c r="A36" s="1447"/>
      <c r="B36" s="1442"/>
      <c r="C36" s="91" t="s">
        <v>200</v>
      </c>
      <c r="D36" s="2" t="s">
        <v>201</v>
      </c>
      <c r="E36" s="109">
        <v>2103</v>
      </c>
      <c r="F36" s="177">
        <v>2064</v>
      </c>
      <c r="G36" s="94">
        <f t="shared" ref="G36:G99" si="11">F36*100/E36</f>
        <v>98.14550641940086</v>
      </c>
      <c r="H36" s="95">
        <v>33</v>
      </c>
      <c r="I36" s="94">
        <f t="shared" ref="I36:I99" si="12">H36*100/F36</f>
        <v>1.5988372093023255</v>
      </c>
      <c r="J36" s="95">
        <f t="shared" ref="J36:J99" si="13">F36-H36</f>
        <v>2031</v>
      </c>
      <c r="K36" s="94">
        <f t="shared" ref="K36:K99" si="14">J36*100/F36</f>
        <v>98.401162790697668</v>
      </c>
      <c r="L36" s="96">
        <v>10</v>
      </c>
      <c r="M36" s="97">
        <f t="shared" ref="M36:M99" si="15">L36/J36*100</f>
        <v>0.4923682914820286</v>
      </c>
      <c r="N36" s="95">
        <v>1513</v>
      </c>
      <c r="O36" s="98">
        <f t="shared" ref="O36:O99" si="16">N36/J36*100</f>
        <v>74.495322501230916</v>
      </c>
      <c r="P36" s="191">
        <v>3</v>
      </c>
      <c r="Q36" s="99">
        <f t="shared" ref="Q36:Q99" si="17">P36/J36*100</f>
        <v>0.14771048744460857</v>
      </c>
      <c r="R36" s="95">
        <v>34</v>
      </c>
      <c r="S36" s="94">
        <f t="shared" ref="S36:S99" si="18">R36*100/J36</f>
        <v>1.674052191038897</v>
      </c>
      <c r="T36" s="95">
        <v>328</v>
      </c>
      <c r="U36" s="100">
        <f t="shared" ref="U36:U99" si="19">T36/J36*100</f>
        <v>16.149679960610534</v>
      </c>
      <c r="V36" s="95">
        <v>97</v>
      </c>
      <c r="W36" s="100">
        <f t="shared" ref="W36:W99" si="20">V36*100/J36</f>
        <v>4.7759724273756774</v>
      </c>
      <c r="X36" s="101">
        <v>17</v>
      </c>
      <c r="Y36" s="97">
        <f t="shared" ref="Y36:Y99" si="21">X36*100/J36</f>
        <v>0.83702609551944851</v>
      </c>
      <c r="Z36" s="102">
        <v>29</v>
      </c>
      <c r="AA36" s="103">
        <f t="shared" ref="AA36:AA99" si="22">Z36*100/J36</f>
        <v>1.4278680452978829</v>
      </c>
    </row>
    <row r="37" spans="1:27" s="76" customFormat="1" ht="15.75" x14ac:dyDescent="0.25">
      <c r="A37" s="1447"/>
      <c r="B37" s="1442"/>
      <c r="C37" s="91" t="s">
        <v>202</v>
      </c>
      <c r="D37" s="2" t="s">
        <v>203</v>
      </c>
      <c r="E37" s="105">
        <v>1383</v>
      </c>
      <c r="F37" s="178">
        <v>1379</v>
      </c>
      <c r="G37" s="94">
        <f t="shared" si="11"/>
        <v>99.710773680404913</v>
      </c>
      <c r="H37" s="105">
        <v>31</v>
      </c>
      <c r="I37" s="94">
        <f t="shared" si="12"/>
        <v>2.2480058013052937</v>
      </c>
      <c r="J37" s="95">
        <f t="shared" si="13"/>
        <v>1348</v>
      </c>
      <c r="K37" s="94">
        <f t="shared" si="14"/>
        <v>97.751994198694703</v>
      </c>
      <c r="L37" s="106">
        <v>20</v>
      </c>
      <c r="M37" s="97">
        <f t="shared" si="15"/>
        <v>1.4836795252225521</v>
      </c>
      <c r="N37" s="105">
        <v>1243</v>
      </c>
      <c r="O37" s="98">
        <f t="shared" si="16"/>
        <v>92.210682492581597</v>
      </c>
      <c r="P37" s="178">
        <v>9</v>
      </c>
      <c r="Q37" s="99">
        <f t="shared" si="17"/>
        <v>0.66765578635014833</v>
      </c>
      <c r="R37" s="105">
        <v>37</v>
      </c>
      <c r="S37" s="94">
        <f t="shared" si="18"/>
        <v>2.7448071216617209</v>
      </c>
      <c r="T37" s="105">
        <v>36</v>
      </c>
      <c r="U37" s="100">
        <f t="shared" si="19"/>
        <v>2.6706231454005933</v>
      </c>
      <c r="V37" s="105">
        <v>0</v>
      </c>
      <c r="W37" s="100">
        <f t="shared" si="20"/>
        <v>0</v>
      </c>
      <c r="X37" s="104">
        <v>3</v>
      </c>
      <c r="Y37" s="97">
        <f t="shared" si="21"/>
        <v>0.22255192878338279</v>
      </c>
      <c r="Z37" s="107">
        <v>0</v>
      </c>
      <c r="AA37" s="103">
        <f t="shared" si="22"/>
        <v>0</v>
      </c>
    </row>
    <row r="38" spans="1:27" s="76" customFormat="1" ht="16.5" thickBot="1" x14ac:dyDescent="0.3">
      <c r="A38" s="1447"/>
      <c r="B38" s="1443"/>
      <c r="C38" s="113" t="s">
        <v>204</v>
      </c>
      <c r="D38" s="3" t="s">
        <v>205</v>
      </c>
      <c r="E38" s="121">
        <v>2830</v>
      </c>
      <c r="F38" s="179">
        <v>2820</v>
      </c>
      <c r="G38" s="115">
        <f t="shared" si="11"/>
        <v>99.646643109540634</v>
      </c>
      <c r="H38" s="114">
        <v>28</v>
      </c>
      <c r="I38" s="115">
        <f t="shared" si="12"/>
        <v>0.99290780141843971</v>
      </c>
      <c r="J38" s="116">
        <f t="shared" si="13"/>
        <v>2792</v>
      </c>
      <c r="K38" s="115">
        <f t="shared" si="14"/>
        <v>99.00709219858156</v>
      </c>
      <c r="L38" s="117">
        <v>30</v>
      </c>
      <c r="M38" s="118">
        <f t="shared" si="15"/>
        <v>1.0744985673352434</v>
      </c>
      <c r="N38" s="186">
        <v>1822</v>
      </c>
      <c r="O38" s="119">
        <f t="shared" si="16"/>
        <v>65.257879656160455</v>
      </c>
      <c r="P38" s="192">
        <v>6</v>
      </c>
      <c r="Q38" s="120">
        <f t="shared" si="17"/>
        <v>0.21489971346704873</v>
      </c>
      <c r="R38" s="121">
        <v>50</v>
      </c>
      <c r="S38" s="115">
        <f t="shared" si="18"/>
        <v>1.7908309455587392</v>
      </c>
      <c r="T38" s="121">
        <v>440</v>
      </c>
      <c r="U38" s="122">
        <f t="shared" si="19"/>
        <v>15.759312320916905</v>
      </c>
      <c r="V38" s="121">
        <v>433</v>
      </c>
      <c r="W38" s="122">
        <f t="shared" si="20"/>
        <v>15.508595988538682</v>
      </c>
      <c r="X38" s="121">
        <v>6</v>
      </c>
      <c r="Y38" s="118">
        <f t="shared" si="21"/>
        <v>0.2148997134670487</v>
      </c>
      <c r="Z38" s="123">
        <v>5</v>
      </c>
      <c r="AA38" s="124">
        <f t="shared" si="22"/>
        <v>0.17908309455587393</v>
      </c>
    </row>
    <row r="39" spans="1:27" s="76" customFormat="1" ht="15.75" x14ac:dyDescent="0.25">
      <c r="A39" s="1447"/>
      <c r="B39" s="1444" t="s">
        <v>206</v>
      </c>
      <c r="C39" s="80" t="s">
        <v>207</v>
      </c>
      <c r="D39" s="4" t="s">
        <v>208</v>
      </c>
      <c r="E39" s="175">
        <v>2602</v>
      </c>
      <c r="F39" s="176">
        <v>2523</v>
      </c>
      <c r="G39" s="81">
        <f t="shared" si="11"/>
        <v>96.963873943120674</v>
      </c>
      <c r="H39" s="82">
        <v>24</v>
      </c>
      <c r="I39" s="81">
        <f t="shared" si="12"/>
        <v>0.95124851367419738</v>
      </c>
      <c r="J39" s="82">
        <f t="shared" si="13"/>
        <v>2499</v>
      </c>
      <c r="K39" s="81">
        <f t="shared" si="14"/>
        <v>99.048751486325799</v>
      </c>
      <c r="L39" s="83">
        <v>15</v>
      </c>
      <c r="M39" s="84">
        <f t="shared" si="15"/>
        <v>0.60024009603841544</v>
      </c>
      <c r="N39" s="82">
        <v>1906</v>
      </c>
      <c r="O39" s="85">
        <f t="shared" si="16"/>
        <v>76.270508203281324</v>
      </c>
      <c r="P39" s="190">
        <v>3</v>
      </c>
      <c r="Q39" s="86">
        <f t="shared" si="17"/>
        <v>0.12004801920768307</v>
      </c>
      <c r="R39" s="82">
        <v>36</v>
      </c>
      <c r="S39" s="81">
        <f t="shared" si="18"/>
        <v>1.440576230492197</v>
      </c>
      <c r="T39" s="82">
        <v>356</v>
      </c>
      <c r="U39" s="87">
        <f t="shared" si="19"/>
        <v>14.245698279311725</v>
      </c>
      <c r="V39" s="82">
        <v>159</v>
      </c>
      <c r="W39" s="87">
        <f t="shared" si="20"/>
        <v>6.3625450180072027</v>
      </c>
      <c r="X39" s="88">
        <v>15</v>
      </c>
      <c r="Y39" s="84">
        <f t="shared" si="21"/>
        <v>0.60024009603841533</v>
      </c>
      <c r="Z39" s="89">
        <v>9</v>
      </c>
      <c r="AA39" s="90">
        <f t="shared" si="22"/>
        <v>0.36014405762304924</v>
      </c>
    </row>
    <row r="40" spans="1:27" s="76" customFormat="1" ht="15.75" x14ac:dyDescent="0.25">
      <c r="A40" s="1447"/>
      <c r="B40" s="1442"/>
      <c r="C40" s="91" t="s">
        <v>206</v>
      </c>
      <c r="D40" s="2" t="s">
        <v>209</v>
      </c>
      <c r="E40" s="109">
        <v>2621</v>
      </c>
      <c r="F40" s="177">
        <v>2619</v>
      </c>
      <c r="G40" s="94">
        <f t="shared" si="11"/>
        <v>99.923693246852352</v>
      </c>
      <c r="H40" s="95">
        <v>29</v>
      </c>
      <c r="I40" s="94">
        <f t="shared" si="12"/>
        <v>1.1072928598701794</v>
      </c>
      <c r="J40" s="95">
        <f t="shared" si="13"/>
        <v>2590</v>
      </c>
      <c r="K40" s="94">
        <f t="shared" si="14"/>
        <v>98.892707140129815</v>
      </c>
      <c r="L40" s="96">
        <v>14</v>
      </c>
      <c r="M40" s="97">
        <f t="shared" si="15"/>
        <v>0.54054054054054057</v>
      </c>
      <c r="N40" s="95">
        <v>1948</v>
      </c>
      <c r="O40" s="98">
        <f t="shared" si="16"/>
        <v>75.212355212355206</v>
      </c>
      <c r="P40" s="191">
        <v>1</v>
      </c>
      <c r="Q40" s="99">
        <f t="shared" si="17"/>
        <v>3.8610038610038609E-2</v>
      </c>
      <c r="R40" s="95">
        <v>24</v>
      </c>
      <c r="S40" s="94">
        <f t="shared" si="18"/>
        <v>0.92664092664092668</v>
      </c>
      <c r="T40" s="95">
        <v>460</v>
      </c>
      <c r="U40" s="100">
        <f t="shared" si="19"/>
        <v>17.760617760617762</v>
      </c>
      <c r="V40" s="95">
        <v>123</v>
      </c>
      <c r="W40" s="100">
        <f t="shared" si="20"/>
        <v>4.7490347490347489</v>
      </c>
      <c r="X40" s="101">
        <v>17</v>
      </c>
      <c r="Y40" s="97">
        <f t="shared" si="21"/>
        <v>0.65637065637065639</v>
      </c>
      <c r="Z40" s="102">
        <v>3</v>
      </c>
      <c r="AA40" s="103">
        <f t="shared" si="22"/>
        <v>0.11583011583011583</v>
      </c>
    </row>
    <row r="41" spans="1:27" s="76" customFormat="1" ht="15.75" x14ac:dyDescent="0.25">
      <c r="A41" s="1447"/>
      <c r="B41" s="1442"/>
      <c r="C41" s="91" t="s">
        <v>21</v>
      </c>
      <c r="D41" s="2" t="s">
        <v>208</v>
      </c>
      <c r="E41" s="105">
        <v>2674</v>
      </c>
      <c r="F41" s="178">
        <v>2671</v>
      </c>
      <c r="G41" s="94">
        <f t="shared" si="11"/>
        <v>99.887808526551979</v>
      </c>
      <c r="H41" s="105">
        <v>21</v>
      </c>
      <c r="I41" s="94">
        <f t="shared" si="12"/>
        <v>0.78622238861849492</v>
      </c>
      <c r="J41" s="95">
        <f t="shared" si="13"/>
        <v>2650</v>
      </c>
      <c r="K41" s="94">
        <f t="shared" si="14"/>
        <v>99.213777611381502</v>
      </c>
      <c r="L41" s="106">
        <v>9</v>
      </c>
      <c r="M41" s="97">
        <f t="shared" si="15"/>
        <v>0.33962264150943394</v>
      </c>
      <c r="N41" s="105">
        <v>2173</v>
      </c>
      <c r="O41" s="98">
        <f t="shared" si="16"/>
        <v>82</v>
      </c>
      <c r="P41" s="178">
        <v>4</v>
      </c>
      <c r="Q41" s="99">
        <f t="shared" si="17"/>
        <v>0.15094339622641509</v>
      </c>
      <c r="R41" s="105">
        <v>27</v>
      </c>
      <c r="S41" s="94">
        <f t="shared" si="18"/>
        <v>1.0188679245283019</v>
      </c>
      <c r="T41" s="105">
        <v>344</v>
      </c>
      <c r="U41" s="100">
        <f t="shared" si="19"/>
        <v>12.981132075471699</v>
      </c>
      <c r="V41" s="105">
        <v>78</v>
      </c>
      <c r="W41" s="100">
        <f t="shared" si="20"/>
        <v>2.9433962264150941</v>
      </c>
      <c r="X41" s="104">
        <v>4</v>
      </c>
      <c r="Y41" s="97">
        <f t="shared" si="21"/>
        <v>0.15094339622641509</v>
      </c>
      <c r="Z41" s="107">
        <v>11</v>
      </c>
      <c r="AA41" s="103">
        <f t="shared" si="22"/>
        <v>0.41509433962264153</v>
      </c>
    </row>
    <row r="42" spans="1:27" s="76" customFormat="1" ht="15.75" x14ac:dyDescent="0.25">
      <c r="A42" s="1447"/>
      <c r="B42" s="1442"/>
      <c r="C42" s="91" t="s">
        <v>210</v>
      </c>
      <c r="D42" s="2" t="s">
        <v>211</v>
      </c>
      <c r="E42" s="109">
        <v>2627</v>
      </c>
      <c r="F42" s="180">
        <v>2611</v>
      </c>
      <c r="G42" s="94">
        <f t="shared" si="11"/>
        <v>99.390940236010664</v>
      </c>
      <c r="H42" s="92">
        <v>33</v>
      </c>
      <c r="I42" s="94">
        <f t="shared" si="12"/>
        <v>1.2638835695135964</v>
      </c>
      <c r="J42" s="95">
        <f t="shared" si="13"/>
        <v>2578</v>
      </c>
      <c r="K42" s="94">
        <f t="shared" si="14"/>
        <v>98.736116430486405</v>
      </c>
      <c r="L42" s="108">
        <v>30</v>
      </c>
      <c r="M42" s="97">
        <f t="shared" si="15"/>
        <v>1.1636927851047323</v>
      </c>
      <c r="N42" s="177">
        <v>1600</v>
      </c>
      <c r="O42" s="98">
        <f t="shared" si="16"/>
        <v>62.06361520558572</v>
      </c>
      <c r="P42" s="191">
        <v>4</v>
      </c>
      <c r="Q42" s="99">
        <f t="shared" si="17"/>
        <v>0.1551590380139643</v>
      </c>
      <c r="R42" s="109">
        <v>60</v>
      </c>
      <c r="S42" s="94">
        <f t="shared" si="18"/>
        <v>2.3273855702094646</v>
      </c>
      <c r="T42" s="109">
        <v>419</v>
      </c>
      <c r="U42" s="100">
        <f t="shared" si="19"/>
        <v>16.252909231962761</v>
      </c>
      <c r="V42" s="109">
        <v>449</v>
      </c>
      <c r="W42" s="100">
        <f t="shared" si="20"/>
        <v>17.416602017067493</v>
      </c>
      <c r="X42" s="109">
        <v>2</v>
      </c>
      <c r="Y42" s="97">
        <f t="shared" si="21"/>
        <v>7.7579519006982151E-2</v>
      </c>
      <c r="Z42" s="110">
        <v>14</v>
      </c>
      <c r="AA42" s="103">
        <f t="shared" si="22"/>
        <v>0.54305663304887508</v>
      </c>
    </row>
    <row r="43" spans="1:27" s="76" customFormat="1" ht="16.5" thickBot="1" x14ac:dyDescent="0.3">
      <c r="A43" s="1447"/>
      <c r="B43" s="1445"/>
      <c r="C43" s="136" t="s">
        <v>212</v>
      </c>
      <c r="D43" s="8" t="s">
        <v>211</v>
      </c>
      <c r="E43" s="152">
        <v>2072</v>
      </c>
      <c r="F43" s="181">
        <v>2059</v>
      </c>
      <c r="G43" s="139">
        <f t="shared" si="11"/>
        <v>99.372586872586879</v>
      </c>
      <c r="H43" s="138">
        <v>21</v>
      </c>
      <c r="I43" s="139">
        <f t="shared" si="12"/>
        <v>1.0199125789218066</v>
      </c>
      <c r="J43" s="140">
        <f t="shared" si="13"/>
        <v>2038</v>
      </c>
      <c r="K43" s="139">
        <f t="shared" si="14"/>
        <v>98.980087421078196</v>
      </c>
      <c r="L43" s="141">
        <v>29</v>
      </c>
      <c r="M43" s="142">
        <f t="shared" si="15"/>
        <v>1.422963689892051</v>
      </c>
      <c r="N43" s="181">
        <v>1436</v>
      </c>
      <c r="O43" s="143">
        <f t="shared" si="16"/>
        <v>70.461236506378796</v>
      </c>
      <c r="P43" s="181">
        <v>5</v>
      </c>
      <c r="Q43" s="144">
        <f t="shared" si="17"/>
        <v>0.24533856722276742</v>
      </c>
      <c r="R43" s="138">
        <v>28</v>
      </c>
      <c r="S43" s="139">
        <f t="shared" si="18"/>
        <v>1.3738959764474976</v>
      </c>
      <c r="T43" s="181">
        <v>438</v>
      </c>
      <c r="U43" s="145">
        <f t="shared" si="19"/>
        <v>21.491658488714428</v>
      </c>
      <c r="V43" s="181">
        <v>82</v>
      </c>
      <c r="W43" s="145">
        <f t="shared" si="20"/>
        <v>4.023552502453386</v>
      </c>
      <c r="X43" s="138">
        <v>7</v>
      </c>
      <c r="Y43" s="142">
        <f t="shared" si="21"/>
        <v>0.3434739941118744</v>
      </c>
      <c r="Z43" s="138">
        <v>13</v>
      </c>
      <c r="AA43" s="146">
        <f t="shared" si="22"/>
        <v>0.63788027477919529</v>
      </c>
    </row>
    <row r="44" spans="1:27" s="76" customFormat="1" ht="15.75" x14ac:dyDescent="0.25">
      <c r="A44" s="1447"/>
      <c r="B44" s="1441" t="s">
        <v>213</v>
      </c>
      <c r="C44" s="125" t="s">
        <v>214</v>
      </c>
      <c r="D44" s="9" t="s">
        <v>215</v>
      </c>
      <c r="E44" s="182">
        <v>2458</v>
      </c>
      <c r="F44" s="183">
        <v>2451</v>
      </c>
      <c r="G44" s="126">
        <f t="shared" si="11"/>
        <v>99.715215622457279</v>
      </c>
      <c r="H44" s="127">
        <v>41</v>
      </c>
      <c r="I44" s="126">
        <f t="shared" si="12"/>
        <v>1.6727866177070583</v>
      </c>
      <c r="J44" s="127">
        <f t="shared" si="13"/>
        <v>2410</v>
      </c>
      <c r="K44" s="126">
        <f t="shared" si="14"/>
        <v>98.327213382292939</v>
      </c>
      <c r="L44" s="128">
        <v>11</v>
      </c>
      <c r="M44" s="129">
        <f t="shared" si="15"/>
        <v>0.45643153526970959</v>
      </c>
      <c r="N44" s="127">
        <v>1684</v>
      </c>
      <c r="O44" s="130">
        <f t="shared" si="16"/>
        <v>69.875518672199163</v>
      </c>
      <c r="P44" s="193">
        <v>8</v>
      </c>
      <c r="Q44" s="131">
        <f t="shared" si="17"/>
        <v>0.33195020746887965</v>
      </c>
      <c r="R44" s="127">
        <v>28</v>
      </c>
      <c r="S44" s="126">
        <f t="shared" si="18"/>
        <v>1.1618257261410789</v>
      </c>
      <c r="T44" s="127">
        <v>331</v>
      </c>
      <c r="U44" s="132">
        <f t="shared" si="19"/>
        <v>13.734439834024897</v>
      </c>
      <c r="V44" s="127">
        <v>333</v>
      </c>
      <c r="W44" s="132">
        <f t="shared" si="20"/>
        <v>13.817427385892117</v>
      </c>
      <c r="X44" s="133">
        <v>13</v>
      </c>
      <c r="Y44" s="129">
        <f t="shared" si="21"/>
        <v>0.53941908713692943</v>
      </c>
      <c r="Z44" s="134">
        <v>2</v>
      </c>
      <c r="AA44" s="135">
        <f t="shared" si="22"/>
        <v>8.2987551867219914E-2</v>
      </c>
    </row>
    <row r="45" spans="1:27" s="76" customFormat="1" ht="15.75" x14ac:dyDescent="0.25">
      <c r="A45" s="1447"/>
      <c r="B45" s="1442"/>
      <c r="C45" s="91" t="s">
        <v>216</v>
      </c>
      <c r="D45" s="2" t="s">
        <v>217</v>
      </c>
      <c r="E45" s="109">
        <v>2335</v>
      </c>
      <c r="F45" s="177">
        <v>2322</v>
      </c>
      <c r="G45" s="94">
        <f t="shared" si="11"/>
        <v>99.443254817987153</v>
      </c>
      <c r="H45" s="95">
        <v>38</v>
      </c>
      <c r="I45" s="94">
        <f t="shared" si="12"/>
        <v>1.6365202411714039</v>
      </c>
      <c r="J45" s="95">
        <f t="shared" si="13"/>
        <v>2284</v>
      </c>
      <c r="K45" s="94">
        <f t="shared" si="14"/>
        <v>98.363479758828589</v>
      </c>
      <c r="L45" s="96">
        <v>11</v>
      </c>
      <c r="M45" s="97">
        <f t="shared" si="15"/>
        <v>0.48161120840630472</v>
      </c>
      <c r="N45" s="95">
        <v>2056</v>
      </c>
      <c r="O45" s="98">
        <f t="shared" si="16"/>
        <v>90.017513134851129</v>
      </c>
      <c r="P45" s="191">
        <v>4</v>
      </c>
      <c r="Q45" s="99">
        <f t="shared" si="17"/>
        <v>0.17513134851138354</v>
      </c>
      <c r="R45" s="95">
        <v>32</v>
      </c>
      <c r="S45" s="94">
        <f t="shared" si="18"/>
        <v>1.4010507880910683</v>
      </c>
      <c r="T45" s="95">
        <v>137</v>
      </c>
      <c r="U45" s="100">
        <f t="shared" si="19"/>
        <v>5.9982486865148861</v>
      </c>
      <c r="V45" s="95">
        <v>20</v>
      </c>
      <c r="W45" s="100">
        <f t="shared" si="20"/>
        <v>0.87565674255691772</v>
      </c>
      <c r="X45" s="101">
        <v>14</v>
      </c>
      <c r="Y45" s="97">
        <f t="shared" si="21"/>
        <v>0.61295971978984243</v>
      </c>
      <c r="Z45" s="102">
        <v>10</v>
      </c>
      <c r="AA45" s="103">
        <f t="shared" si="22"/>
        <v>0.43782837127845886</v>
      </c>
    </row>
    <row r="46" spans="1:27" s="76" customFormat="1" ht="16.5" thickBot="1" x14ac:dyDescent="0.3">
      <c r="A46" s="1447"/>
      <c r="B46" s="1443"/>
      <c r="C46" s="113" t="s">
        <v>218</v>
      </c>
      <c r="D46" s="3" t="s">
        <v>219</v>
      </c>
      <c r="E46" s="148">
        <v>3353</v>
      </c>
      <c r="F46" s="184">
        <v>3349</v>
      </c>
      <c r="G46" s="115">
        <f t="shared" si="11"/>
        <v>99.880703847300921</v>
      </c>
      <c r="H46" s="148">
        <v>27</v>
      </c>
      <c r="I46" s="115">
        <f t="shared" si="12"/>
        <v>0.80621080919677512</v>
      </c>
      <c r="J46" s="116">
        <f t="shared" si="13"/>
        <v>3322</v>
      </c>
      <c r="K46" s="115">
        <f t="shared" si="14"/>
        <v>99.19378919080323</v>
      </c>
      <c r="L46" s="149">
        <v>14</v>
      </c>
      <c r="M46" s="118">
        <f t="shared" si="15"/>
        <v>0.42143287176399757</v>
      </c>
      <c r="N46" s="148">
        <v>1360</v>
      </c>
      <c r="O46" s="119">
        <f t="shared" si="16"/>
        <v>40.939193257074052</v>
      </c>
      <c r="P46" s="184">
        <v>5</v>
      </c>
      <c r="Q46" s="120">
        <f t="shared" si="17"/>
        <v>0.15051173991571343</v>
      </c>
      <c r="R46" s="148">
        <v>24</v>
      </c>
      <c r="S46" s="115">
        <f t="shared" si="18"/>
        <v>0.72245635159542443</v>
      </c>
      <c r="T46" s="148">
        <v>1139</v>
      </c>
      <c r="U46" s="122">
        <f t="shared" si="19"/>
        <v>34.286574352799519</v>
      </c>
      <c r="V46" s="148">
        <v>765</v>
      </c>
      <c r="W46" s="122">
        <f t="shared" si="20"/>
        <v>23.028296207104155</v>
      </c>
      <c r="X46" s="147">
        <v>2</v>
      </c>
      <c r="Y46" s="118">
        <f t="shared" si="21"/>
        <v>6.0204695966285374E-2</v>
      </c>
      <c r="Z46" s="150">
        <v>13</v>
      </c>
      <c r="AA46" s="124">
        <f t="shared" si="22"/>
        <v>0.39133052378085492</v>
      </c>
    </row>
    <row r="47" spans="1:27" s="76" customFormat="1" ht="15.75" x14ac:dyDescent="0.25">
      <c r="A47" s="1447"/>
      <c r="B47" s="1444" t="s">
        <v>220</v>
      </c>
      <c r="C47" s="80" t="s">
        <v>221</v>
      </c>
      <c r="D47" s="4" t="s">
        <v>222</v>
      </c>
      <c r="E47" s="175">
        <v>3330</v>
      </c>
      <c r="F47" s="176">
        <v>3327</v>
      </c>
      <c r="G47" s="81">
        <f t="shared" si="11"/>
        <v>99.909909909909913</v>
      </c>
      <c r="H47" s="82">
        <v>39</v>
      </c>
      <c r="I47" s="81">
        <f t="shared" si="12"/>
        <v>1.1722272317403066</v>
      </c>
      <c r="J47" s="82">
        <f t="shared" si="13"/>
        <v>3288</v>
      </c>
      <c r="K47" s="81">
        <f t="shared" si="14"/>
        <v>98.827772768259692</v>
      </c>
      <c r="L47" s="83">
        <v>20</v>
      </c>
      <c r="M47" s="84">
        <f t="shared" si="15"/>
        <v>0.6082725060827251</v>
      </c>
      <c r="N47" s="82">
        <v>2479</v>
      </c>
      <c r="O47" s="85">
        <f t="shared" si="16"/>
        <v>75.395377128953768</v>
      </c>
      <c r="P47" s="190">
        <v>4</v>
      </c>
      <c r="Q47" s="86">
        <f t="shared" si="17"/>
        <v>0.12165450121654502</v>
      </c>
      <c r="R47" s="82">
        <v>33</v>
      </c>
      <c r="S47" s="81">
        <f t="shared" si="18"/>
        <v>1.0036496350364963</v>
      </c>
      <c r="T47" s="82">
        <v>436</v>
      </c>
      <c r="U47" s="87">
        <f t="shared" si="19"/>
        <v>13.260340632603407</v>
      </c>
      <c r="V47" s="82">
        <v>290</v>
      </c>
      <c r="W47" s="87">
        <f t="shared" si="20"/>
        <v>8.8199513381995143</v>
      </c>
      <c r="X47" s="88">
        <v>13</v>
      </c>
      <c r="Y47" s="84">
        <f t="shared" si="21"/>
        <v>0.39537712895377131</v>
      </c>
      <c r="Z47" s="89">
        <v>13</v>
      </c>
      <c r="AA47" s="90">
        <f t="shared" si="22"/>
        <v>0.39537712895377131</v>
      </c>
    </row>
    <row r="48" spans="1:27" s="76" customFormat="1" ht="15.75" x14ac:dyDescent="0.25">
      <c r="A48" s="1447"/>
      <c r="B48" s="1442"/>
      <c r="C48" s="91" t="s">
        <v>223</v>
      </c>
      <c r="D48" s="2" t="s">
        <v>224</v>
      </c>
      <c r="E48" s="109">
        <v>2529</v>
      </c>
      <c r="F48" s="177">
        <v>2512</v>
      </c>
      <c r="G48" s="94">
        <f t="shared" si="11"/>
        <v>99.327797548438113</v>
      </c>
      <c r="H48" s="95">
        <v>29</v>
      </c>
      <c r="I48" s="94">
        <f t="shared" si="12"/>
        <v>1.1544585987261147</v>
      </c>
      <c r="J48" s="95">
        <f t="shared" si="13"/>
        <v>2483</v>
      </c>
      <c r="K48" s="94">
        <f t="shared" si="14"/>
        <v>98.845541401273891</v>
      </c>
      <c r="L48" s="96">
        <v>4</v>
      </c>
      <c r="M48" s="97">
        <f t="shared" si="15"/>
        <v>0.16109544905356424</v>
      </c>
      <c r="N48" s="95">
        <v>1882</v>
      </c>
      <c r="O48" s="98">
        <f t="shared" si="16"/>
        <v>75.795408779701972</v>
      </c>
      <c r="P48" s="191">
        <v>7</v>
      </c>
      <c r="Q48" s="99">
        <f t="shared" si="17"/>
        <v>0.2819170358437374</v>
      </c>
      <c r="R48" s="95">
        <v>28</v>
      </c>
      <c r="S48" s="94">
        <f t="shared" si="18"/>
        <v>1.1276681433749496</v>
      </c>
      <c r="T48" s="95">
        <v>367</v>
      </c>
      <c r="U48" s="100">
        <f t="shared" si="19"/>
        <v>14.780507450664517</v>
      </c>
      <c r="V48" s="95">
        <v>167</v>
      </c>
      <c r="W48" s="100">
        <f t="shared" si="20"/>
        <v>6.725734997986307</v>
      </c>
      <c r="X48" s="101">
        <v>12</v>
      </c>
      <c r="Y48" s="97">
        <f t="shared" si="21"/>
        <v>0.48328634716069269</v>
      </c>
      <c r="Z48" s="102">
        <v>16</v>
      </c>
      <c r="AA48" s="103">
        <f t="shared" si="22"/>
        <v>0.64438179621425695</v>
      </c>
    </row>
    <row r="49" spans="1:27" s="76" customFormat="1" ht="15.75" x14ac:dyDescent="0.25">
      <c r="A49" s="1447"/>
      <c r="B49" s="1442"/>
      <c r="C49" s="91" t="s">
        <v>225</v>
      </c>
      <c r="D49" s="2" t="s">
        <v>226</v>
      </c>
      <c r="E49" s="105">
        <v>3071</v>
      </c>
      <c r="F49" s="178">
        <v>3065</v>
      </c>
      <c r="G49" s="94">
        <f t="shared" si="11"/>
        <v>99.80462390100945</v>
      </c>
      <c r="H49" s="105">
        <v>22</v>
      </c>
      <c r="I49" s="94">
        <f t="shared" si="12"/>
        <v>0.71778140293637849</v>
      </c>
      <c r="J49" s="95">
        <f t="shared" si="13"/>
        <v>3043</v>
      </c>
      <c r="K49" s="94">
        <f t="shared" si="14"/>
        <v>99.282218597063618</v>
      </c>
      <c r="L49" s="106">
        <v>14</v>
      </c>
      <c r="M49" s="97">
        <f t="shared" si="15"/>
        <v>0.46007229707525465</v>
      </c>
      <c r="N49" s="105">
        <v>2278</v>
      </c>
      <c r="O49" s="98">
        <f t="shared" si="16"/>
        <v>74.860335195530723</v>
      </c>
      <c r="P49" s="178">
        <v>8</v>
      </c>
      <c r="Q49" s="99">
        <f t="shared" si="17"/>
        <v>0.26289845547157414</v>
      </c>
      <c r="R49" s="105">
        <v>36</v>
      </c>
      <c r="S49" s="94">
        <f t="shared" si="18"/>
        <v>1.1830430496220834</v>
      </c>
      <c r="T49" s="105">
        <v>325</v>
      </c>
      <c r="U49" s="100">
        <f t="shared" si="19"/>
        <v>10.680249753532697</v>
      </c>
      <c r="V49" s="105">
        <v>361</v>
      </c>
      <c r="W49" s="100">
        <f t="shared" si="20"/>
        <v>11.863292803154781</v>
      </c>
      <c r="X49" s="104">
        <v>11</v>
      </c>
      <c r="Y49" s="97">
        <f t="shared" si="21"/>
        <v>0.36148537627341437</v>
      </c>
      <c r="Z49" s="107">
        <v>10</v>
      </c>
      <c r="AA49" s="103">
        <f t="shared" si="22"/>
        <v>0.32862306933946761</v>
      </c>
    </row>
    <row r="50" spans="1:27" s="76" customFormat="1" ht="15.75" x14ac:dyDescent="0.25">
      <c r="A50" s="1447"/>
      <c r="B50" s="1442"/>
      <c r="C50" s="91" t="s">
        <v>227</v>
      </c>
      <c r="D50" s="2" t="s">
        <v>228</v>
      </c>
      <c r="E50" s="109">
        <v>2010</v>
      </c>
      <c r="F50" s="180">
        <v>2007</v>
      </c>
      <c r="G50" s="94">
        <f t="shared" si="11"/>
        <v>99.850746268656721</v>
      </c>
      <c r="H50" s="92">
        <v>41</v>
      </c>
      <c r="I50" s="94">
        <f t="shared" si="12"/>
        <v>2.0428500249128052</v>
      </c>
      <c r="J50" s="95">
        <f t="shared" si="13"/>
        <v>1966</v>
      </c>
      <c r="K50" s="94">
        <f t="shared" si="14"/>
        <v>97.957149975087191</v>
      </c>
      <c r="L50" s="108">
        <v>4</v>
      </c>
      <c r="M50" s="97">
        <f t="shared" si="15"/>
        <v>0.20345879959308238</v>
      </c>
      <c r="N50" s="177">
        <v>1421</v>
      </c>
      <c r="O50" s="98">
        <f t="shared" si="16"/>
        <v>72.27873855544253</v>
      </c>
      <c r="P50" s="191">
        <v>7</v>
      </c>
      <c r="Q50" s="99">
        <f t="shared" si="17"/>
        <v>0.35605289928789419</v>
      </c>
      <c r="R50" s="109">
        <v>36</v>
      </c>
      <c r="S50" s="94">
        <f t="shared" si="18"/>
        <v>1.8311291963377416</v>
      </c>
      <c r="T50" s="109">
        <v>371</v>
      </c>
      <c r="U50" s="100">
        <f t="shared" si="19"/>
        <v>18.870803662258393</v>
      </c>
      <c r="V50" s="109">
        <v>108</v>
      </c>
      <c r="W50" s="100">
        <f t="shared" si="20"/>
        <v>5.4933875890132251</v>
      </c>
      <c r="X50" s="109">
        <v>12</v>
      </c>
      <c r="Y50" s="97">
        <f t="shared" si="21"/>
        <v>0.61037639877924721</v>
      </c>
      <c r="Z50" s="110">
        <v>7</v>
      </c>
      <c r="AA50" s="103">
        <f t="shared" si="22"/>
        <v>0.35605289928789419</v>
      </c>
    </row>
    <row r="51" spans="1:27" s="76" customFormat="1" ht="15.75" x14ac:dyDescent="0.25">
      <c r="A51" s="1447"/>
      <c r="B51" s="1442"/>
      <c r="C51" s="91" t="s">
        <v>212</v>
      </c>
      <c r="D51" s="2" t="s">
        <v>229</v>
      </c>
      <c r="E51" s="109">
        <v>1008</v>
      </c>
      <c r="F51" s="177">
        <v>976</v>
      </c>
      <c r="G51" s="94">
        <f t="shared" si="11"/>
        <v>96.825396825396822</v>
      </c>
      <c r="H51" s="93">
        <v>24</v>
      </c>
      <c r="I51" s="94">
        <f t="shared" si="12"/>
        <v>2.459016393442623</v>
      </c>
      <c r="J51" s="95">
        <f t="shared" si="13"/>
        <v>952</v>
      </c>
      <c r="K51" s="94">
        <f t="shared" si="14"/>
        <v>97.540983606557376</v>
      </c>
      <c r="L51" s="108">
        <v>15</v>
      </c>
      <c r="M51" s="97">
        <f t="shared" si="15"/>
        <v>1.5756302521008403</v>
      </c>
      <c r="N51" s="177">
        <v>804</v>
      </c>
      <c r="O51" s="98">
        <f t="shared" si="16"/>
        <v>84.453781512605048</v>
      </c>
      <c r="P51" s="177">
        <v>5</v>
      </c>
      <c r="Q51" s="99">
        <f t="shared" si="17"/>
        <v>0.52521008403361347</v>
      </c>
      <c r="R51" s="93">
        <v>35</v>
      </c>
      <c r="S51" s="94">
        <f t="shared" si="18"/>
        <v>3.6764705882352939</v>
      </c>
      <c r="T51" s="177">
        <v>66</v>
      </c>
      <c r="U51" s="100">
        <f t="shared" si="19"/>
        <v>6.9327731092436977</v>
      </c>
      <c r="V51" s="177">
        <v>0</v>
      </c>
      <c r="W51" s="100">
        <f t="shared" si="20"/>
        <v>0</v>
      </c>
      <c r="X51" s="93">
        <v>17</v>
      </c>
      <c r="Y51" s="97">
        <f t="shared" si="21"/>
        <v>1.7857142857142858</v>
      </c>
      <c r="Z51" s="93">
        <v>10</v>
      </c>
      <c r="AA51" s="103">
        <f t="shared" si="22"/>
        <v>1.0504201680672269</v>
      </c>
    </row>
    <row r="52" spans="1:27" s="76" customFormat="1" ht="16.5" thickBot="1" x14ac:dyDescent="0.3">
      <c r="A52" s="1447"/>
      <c r="B52" s="1445"/>
      <c r="C52" s="136" t="s">
        <v>230</v>
      </c>
      <c r="D52" s="8" t="s">
        <v>231</v>
      </c>
      <c r="E52" s="152">
        <v>2226</v>
      </c>
      <c r="F52" s="185">
        <v>2157</v>
      </c>
      <c r="G52" s="139">
        <f t="shared" si="11"/>
        <v>96.900269541778982</v>
      </c>
      <c r="H52" s="137">
        <v>27</v>
      </c>
      <c r="I52" s="139">
        <f t="shared" si="12"/>
        <v>1.2517385257301807</v>
      </c>
      <c r="J52" s="140">
        <f t="shared" si="13"/>
        <v>2130</v>
      </c>
      <c r="K52" s="139">
        <f t="shared" si="14"/>
        <v>98.748261474269825</v>
      </c>
      <c r="L52" s="151">
        <v>9</v>
      </c>
      <c r="M52" s="142">
        <f t="shared" si="15"/>
        <v>0.42253521126760557</v>
      </c>
      <c r="N52" s="152">
        <v>1739</v>
      </c>
      <c r="O52" s="143">
        <f t="shared" si="16"/>
        <v>81.643192488262912</v>
      </c>
      <c r="P52" s="152">
        <v>7</v>
      </c>
      <c r="Q52" s="144">
        <f t="shared" si="17"/>
        <v>0.32863849765258213</v>
      </c>
      <c r="R52" s="152">
        <v>32</v>
      </c>
      <c r="S52" s="139">
        <f>R52*100/J52</f>
        <v>1.5023474178403755</v>
      </c>
      <c r="T52" s="152">
        <v>319</v>
      </c>
      <c r="U52" s="145">
        <f t="shared" si="19"/>
        <v>14.976525821596246</v>
      </c>
      <c r="V52" s="152">
        <v>0</v>
      </c>
      <c r="W52" s="145">
        <f t="shared" si="20"/>
        <v>0</v>
      </c>
      <c r="X52" s="152">
        <v>8</v>
      </c>
      <c r="Y52" s="142">
        <f t="shared" si="21"/>
        <v>0.37558685446009388</v>
      </c>
      <c r="Z52" s="153">
        <v>16</v>
      </c>
      <c r="AA52" s="146">
        <f t="shared" si="22"/>
        <v>0.75117370892018775</v>
      </c>
    </row>
    <row r="53" spans="1:27" s="76" customFormat="1" ht="15.75" x14ac:dyDescent="0.25">
      <c r="A53" s="1447"/>
      <c r="B53" s="1441" t="s">
        <v>232</v>
      </c>
      <c r="C53" s="125" t="s">
        <v>233</v>
      </c>
      <c r="D53" s="9" t="s">
        <v>234</v>
      </c>
      <c r="E53" s="182">
        <v>3917</v>
      </c>
      <c r="F53" s="183">
        <v>3815</v>
      </c>
      <c r="G53" s="126">
        <f t="shared" si="11"/>
        <v>97.395966300740369</v>
      </c>
      <c r="H53" s="127">
        <v>34</v>
      </c>
      <c r="I53" s="126">
        <f t="shared" si="12"/>
        <v>0.89121887287024903</v>
      </c>
      <c r="J53" s="127">
        <f t="shared" si="13"/>
        <v>3781</v>
      </c>
      <c r="K53" s="126">
        <f t="shared" si="14"/>
        <v>99.108781127129745</v>
      </c>
      <c r="L53" s="128">
        <v>16</v>
      </c>
      <c r="M53" s="129">
        <f t="shared" si="15"/>
        <v>0.42316847394869084</v>
      </c>
      <c r="N53" s="127">
        <v>2207</v>
      </c>
      <c r="O53" s="130">
        <f t="shared" si="16"/>
        <v>58.370801375297546</v>
      </c>
      <c r="P53" s="193">
        <v>3</v>
      </c>
      <c r="Q53" s="131">
        <f t="shared" si="17"/>
        <v>7.9344088865379525E-2</v>
      </c>
      <c r="R53" s="127">
        <v>43</v>
      </c>
      <c r="S53" s="126">
        <f t="shared" si="18"/>
        <v>1.1372652737371065</v>
      </c>
      <c r="T53" s="127">
        <v>963</v>
      </c>
      <c r="U53" s="132">
        <f t="shared" si="19"/>
        <v>25.469452525786828</v>
      </c>
      <c r="V53" s="127">
        <v>527</v>
      </c>
      <c r="W53" s="132">
        <f t="shared" si="20"/>
        <v>13.938111610685004</v>
      </c>
      <c r="X53" s="133">
        <v>9</v>
      </c>
      <c r="Y53" s="129">
        <f t="shared" si="21"/>
        <v>0.23803226659613858</v>
      </c>
      <c r="Z53" s="134">
        <v>13</v>
      </c>
      <c r="AA53" s="135">
        <f t="shared" si="22"/>
        <v>0.34382438508331131</v>
      </c>
    </row>
    <row r="54" spans="1:27" s="76" customFormat="1" ht="15.75" x14ac:dyDescent="0.25">
      <c r="A54" s="1447"/>
      <c r="B54" s="1442"/>
      <c r="C54" s="91" t="s">
        <v>235</v>
      </c>
      <c r="D54" s="2" t="s">
        <v>236</v>
      </c>
      <c r="E54" s="109">
        <v>3262</v>
      </c>
      <c r="F54" s="177">
        <v>3159</v>
      </c>
      <c r="G54" s="94">
        <f t="shared" si="11"/>
        <v>96.842427958307781</v>
      </c>
      <c r="H54" s="95">
        <v>27</v>
      </c>
      <c r="I54" s="94">
        <f t="shared" si="12"/>
        <v>0.85470085470085466</v>
      </c>
      <c r="J54" s="95">
        <f t="shared" si="13"/>
        <v>3132</v>
      </c>
      <c r="K54" s="94">
        <f t="shared" si="14"/>
        <v>99.145299145299148</v>
      </c>
      <c r="L54" s="96">
        <v>11</v>
      </c>
      <c r="M54" s="97">
        <f t="shared" si="15"/>
        <v>0.35121328224776499</v>
      </c>
      <c r="N54" s="95">
        <v>2280</v>
      </c>
      <c r="O54" s="98">
        <f t="shared" si="16"/>
        <v>72.796934865900383</v>
      </c>
      <c r="P54" s="191">
        <v>4</v>
      </c>
      <c r="Q54" s="99">
        <f t="shared" si="17"/>
        <v>0.1277139208173691</v>
      </c>
      <c r="R54" s="95">
        <v>38</v>
      </c>
      <c r="S54" s="94">
        <f t="shared" si="18"/>
        <v>1.2132822477650065</v>
      </c>
      <c r="T54" s="95">
        <v>541</v>
      </c>
      <c r="U54" s="100">
        <f t="shared" si="19"/>
        <v>17.273307790549168</v>
      </c>
      <c r="V54" s="95">
        <v>252</v>
      </c>
      <c r="W54" s="100">
        <f t="shared" si="20"/>
        <v>8.0459770114942533</v>
      </c>
      <c r="X54" s="101">
        <v>3</v>
      </c>
      <c r="Y54" s="97">
        <f t="shared" si="21"/>
        <v>9.5785440613026823E-2</v>
      </c>
      <c r="Z54" s="102">
        <v>3</v>
      </c>
      <c r="AA54" s="103">
        <f t="shared" si="22"/>
        <v>9.5785440613026823E-2</v>
      </c>
    </row>
    <row r="55" spans="1:27" s="76" customFormat="1" ht="15.75" x14ac:dyDescent="0.25">
      <c r="A55" s="1447"/>
      <c r="B55" s="1442"/>
      <c r="C55" s="91" t="s">
        <v>237</v>
      </c>
      <c r="D55" s="2" t="s">
        <v>238</v>
      </c>
      <c r="E55" s="105">
        <v>2022</v>
      </c>
      <c r="F55" s="178">
        <v>2011</v>
      </c>
      <c r="G55" s="94">
        <f t="shared" si="11"/>
        <v>99.45598417408506</v>
      </c>
      <c r="H55" s="105">
        <v>22</v>
      </c>
      <c r="I55" s="94">
        <f t="shared" si="12"/>
        <v>1.093983092988563</v>
      </c>
      <c r="J55" s="95">
        <f t="shared" si="13"/>
        <v>1989</v>
      </c>
      <c r="K55" s="94">
        <f t="shared" si="14"/>
        <v>98.906016907011434</v>
      </c>
      <c r="L55" s="106">
        <v>16</v>
      </c>
      <c r="M55" s="97">
        <f t="shared" si="15"/>
        <v>0.80442433383609846</v>
      </c>
      <c r="N55" s="105">
        <v>1354</v>
      </c>
      <c r="O55" s="98">
        <f t="shared" si="16"/>
        <v>68.074409250879839</v>
      </c>
      <c r="P55" s="178">
        <v>8</v>
      </c>
      <c r="Q55" s="99">
        <f t="shared" si="17"/>
        <v>0.40221216691804923</v>
      </c>
      <c r="R55" s="105">
        <v>39</v>
      </c>
      <c r="S55" s="94">
        <f t="shared" si="18"/>
        <v>1.9607843137254901</v>
      </c>
      <c r="T55" s="105">
        <v>278</v>
      </c>
      <c r="U55" s="100">
        <f t="shared" si="19"/>
        <v>13.976872800402212</v>
      </c>
      <c r="V55" s="105">
        <v>286</v>
      </c>
      <c r="W55" s="100">
        <f t="shared" si="20"/>
        <v>14.379084967320262</v>
      </c>
      <c r="X55" s="104">
        <v>5</v>
      </c>
      <c r="Y55" s="97">
        <f t="shared" si="21"/>
        <v>0.25138260432378079</v>
      </c>
      <c r="Z55" s="107">
        <v>3</v>
      </c>
      <c r="AA55" s="103">
        <f t="shared" si="22"/>
        <v>0.15082956259426847</v>
      </c>
    </row>
    <row r="56" spans="1:27" s="76" customFormat="1" ht="15.75" x14ac:dyDescent="0.25">
      <c r="A56" s="1447"/>
      <c r="B56" s="1442"/>
      <c r="C56" s="91" t="s">
        <v>239</v>
      </c>
      <c r="D56" s="2" t="s">
        <v>240</v>
      </c>
      <c r="E56" s="109">
        <v>2464</v>
      </c>
      <c r="F56" s="180">
        <v>2357</v>
      </c>
      <c r="G56" s="94">
        <f t="shared" si="11"/>
        <v>95.657467532467535</v>
      </c>
      <c r="H56" s="92">
        <v>30</v>
      </c>
      <c r="I56" s="94">
        <f t="shared" si="12"/>
        <v>1.2728044123886295</v>
      </c>
      <c r="J56" s="95">
        <f t="shared" si="13"/>
        <v>2327</v>
      </c>
      <c r="K56" s="94">
        <f t="shared" si="14"/>
        <v>98.727195587611376</v>
      </c>
      <c r="L56" s="108">
        <v>12</v>
      </c>
      <c r="M56" s="97">
        <f t="shared" si="15"/>
        <v>0.51568543188654914</v>
      </c>
      <c r="N56" s="177">
        <v>1492</v>
      </c>
      <c r="O56" s="98">
        <f t="shared" si="16"/>
        <v>64.116888697894282</v>
      </c>
      <c r="P56" s="191">
        <v>2</v>
      </c>
      <c r="Q56" s="99">
        <f t="shared" si="17"/>
        <v>8.5947571981091542E-2</v>
      </c>
      <c r="R56" s="109">
        <v>36</v>
      </c>
      <c r="S56" s="94">
        <f t="shared" si="18"/>
        <v>1.5470562956596476</v>
      </c>
      <c r="T56" s="109">
        <v>757</v>
      </c>
      <c r="U56" s="100">
        <f t="shared" si="19"/>
        <v>32.531155994843147</v>
      </c>
      <c r="V56" s="109">
        <v>11</v>
      </c>
      <c r="W56" s="100">
        <f t="shared" si="20"/>
        <v>0.47271164589600345</v>
      </c>
      <c r="X56" s="109">
        <v>13</v>
      </c>
      <c r="Y56" s="97">
        <f t="shared" si="21"/>
        <v>0.55865921787709494</v>
      </c>
      <c r="Z56" s="110">
        <v>4</v>
      </c>
      <c r="AA56" s="103">
        <f t="shared" si="22"/>
        <v>0.17189514396218306</v>
      </c>
    </row>
    <row r="57" spans="1:27" s="76" customFormat="1" ht="15.75" x14ac:dyDescent="0.25">
      <c r="A57" s="1447"/>
      <c r="B57" s="1442"/>
      <c r="C57" s="91" t="s">
        <v>241</v>
      </c>
      <c r="D57" s="2" t="s">
        <v>242</v>
      </c>
      <c r="E57" s="109">
        <v>2289</v>
      </c>
      <c r="F57" s="177">
        <v>2181</v>
      </c>
      <c r="G57" s="94">
        <f t="shared" si="11"/>
        <v>95.281782437745747</v>
      </c>
      <c r="H57" s="93">
        <v>27</v>
      </c>
      <c r="I57" s="94">
        <f t="shared" si="12"/>
        <v>1.2379642365887207</v>
      </c>
      <c r="J57" s="95">
        <f t="shared" si="13"/>
        <v>2154</v>
      </c>
      <c r="K57" s="94">
        <f t="shared" si="14"/>
        <v>98.762035763411276</v>
      </c>
      <c r="L57" s="108">
        <v>11</v>
      </c>
      <c r="M57" s="97">
        <f t="shared" si="15"/>
        <v>0.51067780872794799</v>
      </c>
      <c r="N57" s="177">
        <v>2062</v>
      </c>
      <c r="O57" s="98">
        <f t="shared" si="16"/>
        <v>95.728876508820804</v>
      </c>
      <c r="P57" s="177">
        <v>1</v>
      </c>
      <c r="Q57" s="99">
        <f t="shared" si="17"/>
        <v>4.6425255338904362E-2</v>
      </c>
      <c r="R57" s="93">
        <v>29</v>
      </c>
      <c r="S57" s="94">
        <f t="shared" si="18"/>
        <v>1.3463324048282266</v>
      </c>
      <c r="T57" s="177">
        <v>33</v>
      </c>
      <c r="U57" s="100">
        <f t="shared" si="19"/>
        <v>1.532033426183844</v>
      </c>
      <c r="V57" s="177">
        <v>0</v>
      </c>
      <c r="W57" s="100">
        <f t="shared" si="20"/>
        <v>0</v>
      </c>
      <c r="X57" s="93">
        <v>4</v>
      </c>
      <c r="Y57" s="97">
        <f t="shared" si="21"/>
        <v>0.18570102135561745</v>
      </c>
      <c r="Z57" s="93">
        <v>14</v>
      </c>
      <c r="AA57" s="103">
        <f t="shared" si="22"/>
        <v>0.64995357474466109</v>
      </c>
    </row>
    <row r="58" spans="1:27" s="76" customFormat="1" ht="15.75" x14ac:dyDescent="0.25">
      <c r="A58" s="1447"/>
      <c r="B58" s="1442"/>
      <c r="C58" s="91" t="s">
        <v>243</v>
      </c>
      <c r="D58" s="2" t="s">
        <v>244</v>
      </c>
      <c r="E58" s="109">
        <v>1894</v>
      </c>
      <c r="F58" s="177">
        <v>1791</v>
      </c>
      <c r="G58" s="94">
        <f t="shared" si="11"/>
        <v>94.561774023231251</v>
      </c>
      <c r="H58" s="93">
        <v>33</v>
      </c>
      <c r="I58" s="94">
        <f t="shared" si="12"/>
        <v>1.8425460636515913</v>
      </c>
      <c r="J58" s="95">
        <f t="shared" si="13"/>
        <v>1758</v>
      </c>
      <c r="K58" s="94">
        <f t="shared" si="14"/>
        <v>98.157453936348404</v>
      </c>
      <c r="L58" s="108">
        <v>20</v>
      </c>
      <c r="M58" s="97">
        <f t="shared" si="15"/>
        <v>1.1376564277588168</v>
      </c>
      <c r="N58" s="177">
        <v>1312</v>
      </c>
      <c r="O58" s="98">
        <f t="shared" si="16"/>
        <v>74.630261660978377</v>
      </c>
      <c r="P58" s="177">
        <v>9</v>
      </c>
      <c r="Q58" s="99">
        <f t="shared" si="17"/>
        <v>0.51194539249146753</v>
      </c>
      <c r="R58" s="93">
        <v>40</v>
      </c>
      <c r="S58" s="94">
        <f t="shared" si="18"/>
        <v>2.2753128555176336</v>
      </c>
      <c r="T58" s="177">
        <v>360</v>
      </c>
      <c r="U58" s="100">
        <f t="shared" si="19"/>
        <v>20.477815699658702</v>
      </c>
      <c r="V58" s="177">
        <v>5</v>
      </c>
      <c r="W58" s="100">
        <f t="shared" si="20"/>
        <v>0.2844141069397042</v>
      </c>
      <c r="X58" s="93">
        <v>1</v>
      </c>
      <c r="Y58" s="97">
        <f t="shared" si="21"/>
        <v>5.6882821387940839E-2</v>
      </c>
      <c r="Z58" s="93">
        <v>11</v>
      </c>
      <c r="AA58" s="103">
        <f t="shared" si="22"/>
        <v>0.62571103526734928</v>
      </c>
    </row>
    <row r="59" spans="1:27" s="76" customFormat="1" ht="16.5" thickBot="1" x14ac:dyDescent="0.3">
      <c r="A59" s="1447"/>
      <c r="B59" s="1443"/>
      <c r="C59" s="113" t="s">
        <v>245</v>
      </c>
      <c r="D59" s="3" t="s">
        <v>246</v>
      </c>
      <c r="E59" s="121">
        <v>505</v>
      </c>
      <c r="F59" s="179">
        <v>504</v>
      </c>
      <c r="G59" s="115">
        <f t="shared" si="11"/>
        <v>99.801980198019805</v>
      </c>
      <c r="H59" s="114">
        <v>66</v>
      </c>
      <c r="I59" s="115">
        <f t="shared" si="12"/>
        <v>13.095238095238095</v>
      </c>
      <c r="J59" s="116">
        <f t="shared" si="13"/>
        <v>438</v>
      </c>
      <c r="K59" s="115">
        <f t="shared" si="14"/>
        <v>86.904761904761898</v>
      </c>
      <c r="L59" s="154">
        <v>0</v>
      </c>
      <c r="M59" s="118">
        <f t="shared" si="15"/>
        <v>0</v>
      </c>
      <c r="N59" s="121">
        <v>438</v>
      </c>
      <c r="O59" s="119">
        <f t="shared" si="16"/>
        <v>100</v>
      </c>
      <c r="P59" s="121">
        <v>0</v>
      </c>
      <c r="Q59" s="120">
        <f t="shared" si="17"/>
        <v>0</v>
      </c>
      <c r="R59" s="121">
        <v>0</v>
      </c>
      <c r="S59" s="115">
        <f t="shared" si="18"/>
        <v>0</v>
      </c>
      <c r="T59" s="121">
        <v>0</v>
      </c>
      <c r="U59" s="122">
        <f t="shared" si="19"/>
        <v>0</v>
      </c>
      <c r="V59" s="121">
        <v>0</v>
      </c>
      <c r="W59" s="122">
        <f t="shared" si="20"/>
        <v>0</v>
      </c>
      <c r="X59" s="121">
        <v>0</v>
      </c>
      <c r="Y59" s="118">
        <f t="shared" si="21"/>
        <v>0</v>
      </c>
      <c r="Z59" s="123">
        <v>0</v>
      </c>
      <c r="AA59" s="124">
        <f t="shared" si="22"/>
        <v>0</v>
      </c>
    </row>
    <row r="60" spans="1:27" s="76" customFormat="1" ht="15.75" x14ac:dyDescent="0.25">
      <c r="A60" s="1447"/>
      <c r="B60" s="1444" t="s">
        <v>247</v>
      </c>
      <c r="C60" s="80" t="s">
        <v>248</v>
      </c>
      <c r="D60" s="4" t="s">
        <v>249</v>
      </c>
      <c r="E60" s="175">
        <v>3156</v>
      </c>
      <c r="F60" s="176">
        <v>3150</v>
      </c>
      <c r="G60" s="81">
        <f t="shared" si="11"/>
        <v>99.809885931558938</v>
      </c>
      <c r="H60" s="82">
        <v>40</v>
      </c>
      <c r="I60" s="81">
        <f t="shared" si="12"/>
        <v>1.2698412698412698</v>
      </c>
      <c r="J60" s="82">
        <f t="shared" si="13"/>
        <v>3110</v>
      </c>
      <c r="K60" s="81">
        <f t="shared" si="14"/>
        <v>98.730158730158735</v>
      </c>
      <c r="L60" s="83">
        <v>40</v>
      </c>
      <c r="M60" s="84">
        <f t="shared" si="15"/>
        <v>1.2861736334405145</v>
      </c>
      <c r="N60" s="82">
        <v>1559</v>
      </c>
      <c r="O60" s="85">
        <f t="shared" si="16"/>
        <v>50.128617363344055</v>
      </c>
      <c r="P60" s="190">
        <v>21</v>
      </c>
      <c r="Q60" s="86">
        <f t="shared" si="17"/>
        <v>0.67524115755627001</v>
      </c>
      <c r="R60" s="82">
        <v>64</v>
      </c>
      <c r="S60" s="81">
        <f t="shared" si="18"/>
        <v>2.057877813504823</v>
      </c>
      <c r="T60" s="82">
        <v>775</v>
      </c>
      <c r="U60" s="87">
        <f t="shared" si="19"/>
        <v>24.919614147909968</v>
      </c>
      <c r="V60" s="82">
        <v>618</v>
      </c>
      <c r="W60" s="87">
        <f t="shared" si="20"/>
        <v>19.871382636655948</v>
      </c>
      <c r="X60" s="88">
        <v>6</v>
      </c>
      <c r="Y60" s="84">
        <f t="shared" si="21"/>
        <v>0.19292604501607716</v>
      </c>
      <c r="Z60" s="89">
        <v>27</v>
      </c>
      <c r="AA60" s="90">
        <f t="shared" si="22"/>
        <v>0.86816720257234725</v>
      </c>
    </row>
    <row r="61" spans="1:27" s="76" customFormat="1" ht="15.75" x14ac:dyDescent="0.25">
      <c r="A61" s="1447"/>
      <c r="B61" s="1442"/>
      <c r="C61" s="91" t="s">
        <v>250</v>
      </c>
      <c r="D61" s="2" t="s">
        <v>251</v>
      </c>
      <c r="E61" s="109">
        <v>2690</v>
      </c>
      <c r="F61" s="177">
        <v>2682</v>
      </c>
      <c r="G61" s="94">
        <f t="shared" si="11"/>
        <v>99.702602230483265</v>
      </c>
      <c r="H61" s="95">
        <v>45</v>
      </c>
      <c r="I61" s="94">
        <f t="shared" si="12"/>
        <v>1.6778523489932886</v>
      </c>
      <c r="J61" s="95">
        <f t="shared" si="13"/>
        <v>2637</v>
      </c>
      <c r="K61" s="94">
        <f t="shared" si="14"/>
        <v>98.322147651006716</v>
      </c>
      <c r="L61" s="96">
        <v>13</v>
      </c>
      <c r="M61" s="97">
        <f t="shared" si="15"/>
        <v>0.49298445202882069</v>
      </c>
      <c r="N61" s="95">
        <v>1973</v>
      </c>
      <c r="O61" s="98">
        <f t="shared" si="16"/>
        <v>74.819871065604858</v>
      </c>
      <c r="P61" s="191">
        <v>8</v>
      </c>
      <c r="Q61" s="99">
        <f t="shared" si="17"/>
        <v>0.30337504740235116</v>
      </c>
      <c r="R61" s="95">
        <v>34</v>
      </c>
      <c r="S61" s="94">
        <f t="shared" si="18"/>
        <v>1.2893439514599925</v>
      </c>
      <c r="T61" s="95">
        <v>358</v>
      </c>
      <c r="U61" s="100">
        <f t="shared" si="19"/>
        <v>13.576033371255214</v>
      </c>
      <c r="V61" s="95">
        <v>224</v>
      </c>
      <c r="W61" s="100">
        <f t="shared" si="20"/>
        <v>8.4945013272658318</v>
      </c>
      <c r="X61" s="101">
        <v>13</v>
      </c>
      <c r="Y61" s="97">
        <f t="shared" si="21"/>
        <v>0.49298445202882063</v>
      </c>
      <c r="Z61" s="102">
        <v>14</v>
      </c>
      <c r="AA61" s="103">
        <f t="shared" si="22"/>
        <v>0.53090633295411449</v>
      </c>
    </row>
    <row r="62" spans="1:27" s="76" customFormat="1" ht="15.75" x14ac:dyDescent="0.25">
      <c r="A62" s="1447"/>
      <c r="B62" s="1442"/>
      <c r="C62" s="91" t="s">
        <v>252</v>
      </c>
      <c r="D62" s="2" t="s">
        <v>253</v>
      </c>
      <c r="E62" s="105">
        <v>2343</v>
      </c>
      <c r="F62" s="178">
        <v>2341</v>
      </c>
      <c r="G62" s="94">
        <f t="shared" si="11"/>
        <v>99.914639351259069</v>
      </c>
      <c r="H62" s="105">
        <v>33</v>
      </c>
      <c r="I62" s="94">
        <f t="shared" si="12"/>
        <v>1.4096539940196497</v>
      </c>
      <c r="J62" s="95">
        <f t="shared" si="13"/>
        <v>2308</v>
      </c>
      <c r="K62" s="94">
        <f t="shared" si="14"/>
        <v>98.590346005980351</v>
      </c>
      <c r="L62" s="106">
        <v>32</v>
      </c>
      <c r="M62" s="97">
        <f t="shared" si="15"/>
        <v>1.386481802426343</v>
      </c>
      <c r="N62" s="105">
        <v>1144</v>
      </c>
      <c r="O62" s="98">
        <f t="shared" si="16"/>
        <v>49.566724436741765</v>
      </c>
      <c r="P62" s="178">
        <v>17</v>
      </c>
      <c r="Q62" s="99">
        <f t="shared" si="17"/>
        <v>0.7365684575389948</v>
      </c>
      <c r="R62" s="105">
        <v>30</v>
      </c>
      <c r="S62" s="94">
        <f t="shared" si="18"/>
        <v>1.2998266897746966</v>
      </c>
      <c r="T62" s="105">
        <v>912</v>
      </c>
      <c r="U62" s="100">
        <f t="shared" si="19"/>
        <v>39.51473136915078</v>
      </c>
      <c r="V62" s="105">
        <v>147</v>
      </c>
      <c r="W62" s="100">
        <f t="shared" si="20"/>
        <v>6.3691507798960139</v>
      </c>
      <c r="X62" s="104">
        <v>17</v>
      </c>
      <c r="Y62" s="97">
        <f t="shared" si="21"/>
        <v>0.7365684575389948</v>
      </c>
      <c r="Z62" s="107">
        <v>9</v>
      </c>
      <c r="AA62" s="103">
        <f t="shared" si="22"/>
        <v>0.389948006932409</v>
      </c>
    </row>
    <row r="63" spans="1:27" s="76" customFormat="1" ht="15.75" x14ac:dyDescent="0.25">
      <c r="A63" s="1447"/>
      <c r="B63" s="1442"/>
      <c r="C63" s="91" t="s">
        <v>254</v>
      </c>
      <c r="D63" s="2" t="s">
        <v>255</v>
      </c>
      <c r="E63" s="109">
        <v>3065</v>
      </c>
      <c r="F63" s="180">
        <v>3053</v>
      </c>
      <c r="G63" s="94">
        <f t="shared" si="11"/>
        <v>99.608482871125616</v>
      </c>
      <c r="H63" s="92">
        <v>6</v>
      </c>
      <c r="I63" s="94">
        <f t="shared" si="12"/>
        <v>0.19652800524074682</v>
      </c>
      <c r="J63" s="95">
        <f t="shared" si="13"/>
        <v>3047</v>
      </c>
      <c r="K63" s="94">
        <f t="shared" si="14"/>
        <v>99.803471994759249</v>
      </c>
      <c r="L63" s="108">
        <v>13</v>
      </c>
      <c r="M63" s="97">
        <f t="shared" si="15"/>
        <v>0.426649163111257</v>
      </c>
      <c r="N63" s="177">
        <v>2111</v>
      </c>
      <c r="O63" s="98">
        <f t="shared" si="16"/>
        <v>69.281260255989494</v>
      </c>
      <c r="P63" s="191">
        <v>24</v>
      </c>
      <c r="Q63" s="99">
        <f t="shared" si="17"/>
        <v>0.78765999343616677</v>
      </c>
      <c r="R63" s="109">
        <v>36</v>
      </c>
      <c r="S63" s="94">
        <f t="shared" si="18"/>
        <v>1.1814899901542502</v>
      </c>
      <c r="T63" s="109">
        <v>584</v>
      </c>
      <c r="U63" s="100">
        <f t="shared" si="19"/>
        <v>19.16639317361339</v>
      </c>
      <c r="V63" s="109">
        <v>245</v>
      </c>
      <c r="W63" s="100">
        <f t="shared" si="20"/>
        <v>8.040695766327536</v>
      </c>
      <c r="X63" s="109">
        <v>28</v>
      </c>
      <c r="Y63" s="97">
        <f t="shared" si="21"/>
        <v>0.91893665900886112</v>
      </c>
      <c r="Z63" s="110">
        <v>6</v>
      </c>
      <c r="AA63" s="103">
        <f t="shared" si="22"/>
        <v>0.19691499835904169</v>
      </c>
    </row>
    <row r="64" spans="1:27" s="76" customFormat="1" ht="15.75" x14ac:dyDescent="0.25">
      <c r="A64" s="1447"/>
      <c r="B64" s="1442"/>
      <c r="C64" s="91" t="s">
        <v>256</v>
      </c>
      <c r="D64" s="2" t="s">
        <v>257</v>
      </c>
      <c r="E64" s="109">
        <v>1087</v>
      </c>
      <c r="F64" s="177">
        <v>1081</v>
      </c>
      <c r="G64" s="94">
        <f t="shared" si="11"/>
        <v>99.448022079116839</v>
      </c>
      <c r="H64" s="93">
        <v>10</v>
      </c>
      <c r="I64" s="94">
        <f t="shared" si="12"/>
        <v>0.92506938020351526</v>
      </c>
      <c r="J64" s="95">
        <f t="shared" si="13"/>
        <v>1071</v>
      </c>
      <c r="K64" s="94">
        <f t="shared" si="14"/>
        <v>99.07493061979649</v>
      </c>
      <c r="L64" s="108">
        <v>14</v>
      </c>
      <c r="M64" s="97">
        <f t="shared" si="15"/>
        <v>1.3071895424836601</v>
      </c>
      <c r="N64" s="177">
        <v>788</v>
      </c>
      <c r="O64" s="98">
        <f t="shared" si="16"/>
        <v>73.576097105508879</v>
      </c>
      <c r="P64" s="177">
        <v>15</v>
      </c>
      <c r="Q64" s="99">
        <f t="shared" si="17"/>
        <v>1.400560224089636</v>
      </c>
      <c r="R64" s="93">
        <v>29</v>
      </c>
      <c r="S64" s="94">
        <f t="shared" si="18"/>
        <v>2.7077497665732961</v>
      </c>
      <c r="T64" s="177">
        <v>159</v>
      </c>
      <c r="U64" s="100">
        <f t="shared" si="19"/>
        <v>14.845938375350141</v>
      </c>
      <c r="V64" s="177">
        <v>27</v>
      </c>
      <c r="W64" s="100">
        <f t="shared" si="20"/>
        <v>2.5210084033613445</v>
      </c>
      <c r="X64" s="93">
        <v>29</v>
      </c>
      <c r="Y64" s="97">
        <f t="shared" si="21"/>
        <v>2.7077497665732961</v>
      </c>
      <c r="Z64" s="93">
        <v>10</v>
      </c>
      <c r="AA64" s="103">
        <f t="shared" si="22"/>
        <v>0.93370681605975725</v>
      </c>
    </row>
    <row r="65" spans="1:27" s="76" customFormat="1" ht="16.5" thickBot="1" x14ac:dyDescent="0.3">
      <c r="A65" s="1447"/>
      <c r="B65" s="1445"/>
      <c r="C65" s="136" t="s">
        <v>258</v>
      </c>
      <c r="D65" s="8" t="s">
        <v>259</v>
      </c>
      <c r="E65" s="152">
        <v>1542</v>
      </c>
      <c r="F65" s="185">
        <v>1533</v>
      </c>
      <c r="G65" s="139">
        <f t="shared" si="11"/>
        <v>99.416342412451357</v>
      </c>
      <c r="H65" s="137">
        <v>3</v>
      </c>
      <c r="I65" s="139">
        <f t="shared" si="12"/>
        <v>0.19569471624266144</v>
      </c>
      <c r="J65" s="140">
        <f t="shared" si="13"/>
        <v>1530</v>
      </c>
      <c r="K65" s="139">
        <f t="shared" si="14"/>
        <v>99.804305283757344</v>
      </c>
      <c r="L65" s="151">
        <v>13</v>
      </c>
      <c r="M65" s="142">
        <f t="shared" si="15"/>
        <v>0.84967320261437906</v>
      </c>
      <c r="N65" s="152">
        <v>1135</v>
      </c>
      <c r="O65" s="143">
        <f t="shared" si="16"/>
        <v>74.183006535947712</v>
      </c>
      <c r="P65" s="152">
        <v>17</v>
      </c>
      <c r="Q65" s="144">
        <f t="shared" si="17"/>
        <v>1.1111111111111112</v>
      </c>
      <c r="R65" s="152">
        <v>33</v>
      </c>
      <c r="S65" s="139">
        <f t="shared" si="18"/>
        <v>2.1568627450980391</v>
      </c>
      <c r="T65" s="152">
        <v>324</v>
      </c>
      <c r="U65" s="145">
        <f t="shared" si="19"/>
        <v>21.176470588235293</v>
      </c>
      <c r="V65" s="152">
        <v>0</v>
      </c>
      <c r="W65" s="145">
        <f t="shared" si="20"/>
        <v>0</v>
      </c>
      <c r="X65" s="152">
        <v>8</v>
      </c>
      <c r="Y65" s="142">
        <f t="shared" si="21"/>
        <v>0.52287581699346408</v>
      </c>
      <c r="Z65" s="155">
        <v>0</v>
      </c>
      <c r="AA65" s="146">
        <f t="shared" si="22"/>
        <v>0</v>
      </c>
    </row>
    <row r="66" spans="1:27" s="76" customFormat="1" ht="15.75" x14ac:dyDescent="0.25">
      <c r="A66" s="1447"/>
      <c r="B66" s="1441" t="s">
        <v>141</v>
      </c>
      <c r="C66" s="125" t="s">
        <v>260</v>
      </c>
      <c r="D66" s="9" t="s">
        <v>261</v>
      </c>
      <c r="E66" s="182">
        <v>2393</v>
      </c>
      <c r="F66" s="183">
        <v>2347</v>
      </c>
      <c r="G66" s="126">
        <f t="shared" si="11"/>
        <v>98.07772670288341</v>
      </c>
      <c r="H66" s="127">
        <v>2</v>
      </c>
      <c r="I66" s="126">
        <f t="shared" si="12"/>
        <v>8.5215168299957386E-2</v>
      </c>
      <c r="J66" s="127">
        <f t="shared" si="13"/>
        <v>2345</v>
      </c>
      <c r="K66" s="126">
        <f t="shared" si="14"/>
        <v>99.914784831700047</v>
      </c>
      <c r="L66" s="128">
        <v>2</v>
      </c>
      <c r="M66" s="129">
        <f t="shared" si="15"/>
        <v>8.5287846481876331E-2</v>
      </c>
      <c r="N66" s="127">
        <v>801</v>
      </c>
      <c r="O66" s="130">
        <f t="shared" si="16"/>
        <v>34.157782515991471</v>
      </c>
      <c r="P66" s="193">
        <v>13</v>
      </c>
      <c r="Q66" s="131">
        <f t="shared" si="17"/>
        <v>0.55437100213219614</v>
      </c>
      <c r="R66" s="127">
        <v>30</v>
      </c>
      <c r="S66" s="126">
        <f t="shared" si="18"/>
        <v>1.279317697228145</v>
      </c>
      <c r="T66" s="127">
        <v>919</v>
      </c>
      <c r="U66" s="132">
        <f t="shared" si="19"/>
        <v>39.18976545842218</v>
      </c>
      <c r="V66" s="127">
        <v>558</v>
      </c>
      <c r="W66" s="132">
        <f t="shared" si="20"/>
        <v>23.795309168443495</v>
      </c>
      <c r="X66" s="133">
        <v>9</v>
      </c>
      <c r="Y66" s="129">
        <f t="shared" si="21"/>
        <v>0.38379530916844351</v>
      </c>
      <c r="Z66" s="134">
        <v>13</v>
      </c>
      <c r="AA66" s="135">
        <f t="shared" si="22"/>
        <v>0.55437100213219614</v>
      </c>
    </row>
    <row r="67" spans="1:27" s="76" customFormat="1" ht="15.75" x14ac:dyDescent="0.25">
      <c r="A67" s="1447"/>
      <c r="B67" s="1442"/>
      <c r="C67" s="91" t="s">
        <v>22</v>
      </c>
      <c r="D67" s="2" t="s">
        <v>262</v>
      </c>
      <c r="E67" s="109">
        <v>2252</v>
      </c>
      <c r="F67" s="177">
        <v>2245</v>
      </c>
      <c r="G67" s="94">
        <f t="shared" si="11"/>
        <v>99.689165186500887</v>
      </c>
      <c r="H67" s="95">
        <v>38</v>
      </c>
      <c r="I67" s="94">
        <f t="shared" si="12"/>
        <v>1.6926503340757237</v>
      </c>
      <c r="J67" s="95">
        <f t="shared" si="13"/>
        <v>2207</v>
      </c>
      <c r="K67" s="94">
        <f t="shared" si="14"/>
        <v>98.307349665924278</v>
      </c>
      <c r="L67" s="96">
        <v>7</v>
      </c>
      <c r="M67" s="97">
        <f t="shared" si="15"/>
        <v>0.31717263253285005</v>
      </c>
      <c r="N67" s="95">
        <v>1114</v>
      </c>
      <c r="O67" s="98">
        <f t="shared" si="16"/>
        <v>50.475758948799275</v>
      </c>
      <c r="P67" s="191">
        <v>44</v>
      </c>
      <c r="Q67" s="99">
        <f t="shared" si="17"/>
        <v>1.9936565473493428</v>
      </c>
      <c r="R67" s="95">
        <v>28</v>
      </c>
      <c r="S67" s="94">
        <f t="shared" si="18"/>
        <v>1.2686905301314</v>
      </c>
      <c r="T67" s="95">
        <v>533</v>
      </c>
      <c r="U67" s="100">
        <f t="shared" si="19"/>
        <v>24.150430448572724</v>
      </c>
      <c r="V67" s="95">
        <v>454</v>
      </c>
      <c r="W67" s="100">
        <f t="shared" si="20"/>
        <v>20.570910738559132</v>
      </c>
      <c r="X67" s="101">
        <v>10</v>
      </c>
      <c r="Y67" s="97">
        <f t="shared" si="21"/>
        <v>0.45310376076121434</v>
      </c>
      <c r="Z67" s="102">
        <v>17</v>
      </c>
      <c r="AA67" s="103">
        <f t="shared" si="22"/>
        <v>0.77027639329406439</v>
      </c>
    </row>
    <row r="68" spans="1:27" s="76" customFormat="1" ht="15.75" x14ac:dyDescent="0.25">
      <c r="A68" s="1447"/>
      <c r="B68" s="1442"/>
      <c r="C68" s="91" t="s">
        <v>263</v>
      </c>
      <c r="D68" s="2" t="s">
        <v>264</v>
      </c>
      <c r="E68" s="105">
        <v>1930</v>
      </c>
      <c r="F68" s="178">
        <v>1925</v>
      </c>
      <c r="G68" s="94">
        <f t="shared" si="11"/>
        <v>99.740932642487053</v>
      </c>
      <c r="H68" s="105">
        <v>27</v>
      </c>
      <c r="I68" s="94">
        <f t="shared" si="12"/>
        <v>1.4025974025974026</v>
      </c>
      <c r="J68" s="95">
        <f t="shared" si="13"/>
        <v>1898</v>
      </c>
      <c r="K68" s="94">
        <f t="shared" si="14"/>
        <v>98.597402597402592</v>
      </c>
      <c r="L68" s="106">
        <v>3</v>
      </c>
      <c r="M68" s="97">
        <f t="shared" si="15"/>
        <v>0.15806111696522657</v>
      </c>
      <c r="N68" s="105">
        <v>1340</v>
      </c>
      <c r="O68" s="98">
        <f t="shared" si="16"/>
        <v>70.60063224446786</v>
      </c>
      <c r="P68" s="178">
        <v>32</v>
      </c>
      <c r="Q68" s="99">
        <f t="shared" si="17"/>
        <v>1.6859852476290831</v>
      </c>
      <c r="R68" s="105">
        <v>29</v>
      </c>
      <c r="S68" s="94">
        <f t="shared" si="18"/>
        <v>1.5279241306638567</v>
      </c>
      <c r="T68" s="105">
        <v>336</v>
      </c>
      <c r="U68" s="100">
        <f t="shared" si="19"/>
        <v>17.702845100105375</v>
      </c>
      <c r="V68" s="105">
        <v>133</v>
      </c>
      <c r="W68" s="100">
        <f t="shared" si="20"/>
        <v>7.0073761854583774</v>
      </c>
      <c r="X68" s="104">
        <v>21</v>
      </c>
      <c r="Y68" s="97">
        <f t="shared" si="21"/>
        <v>1.1064278187565859</v>
      </c>
      <c r="Z68" s="107">
        <v>4</v>
      </c>
      <c r="AA68" s="103">
        <f t="shared" si="22"/>
        <v>0.21074815595363541</v>
      </c>
    </row>
    <row r="69" spans="1:27" s="76" customFormat="1" ht="15.75" x14ac:dyDescent="0.25">
      <c r="A69" s="1447"/>
      <c r="B69" s="1442"/>
      <c r="C69" s="91" t="s">
        <v>265</v>
      </c>
      <c r="D69" s="2" t="s">
        <v>266</v>
      </c>
      <c r="E69" s="109">
        <v>3310</v>
      </c>
      <c r="F69" s="180">
        <v>3274</v>
      </c>
      <c r="G69" s="94">
        <f t="shared" si="11"/>
        <v>98.912386706948638</v>
      </c>
      <c r="H69" s="92">
        <v>23</v>
      </c>
      <c r="I69" s="94">
        <f t="shared" si="12"/>
        <v>0.70250458155161877</v>
      </c>
      <c r="J69" s="95">
        <f t="shared" si="13"/>
        <v>3251</v>
      </c>
      <c r="K69" s="94">
        <f t="shared" si="14"/>
        <v>99.297495418448378</v>
      </c>
      <c r="L69" s="108">
        <v>13</v>
      </c>
      <c r="M69" s="97">
        <f t="shared" si="15"/>
        <v>0.39987696093509689</v>
      </c>
      <c r="N69" s="177">
        <v>2715</v>
      </c>
      <c r="O69" s="98">
        <f t="shared" si="16"/>
        <v>83.512765302983695</v>
      </c>
      <c r="P69" s="191">
        <v>25</v>
      </c>
      <c r="Q69" s="99">
        <f t="shared" si="17"/>
        <v>0.76899415564441709</v>
      </c>
      <c r="R69" s="109">
        <v>30</v>
      </c>
      <c r="S69" s="94">
        <f t="shared" si="18"/>
        <v>0.92279298677330057</v>
      </c>
      <c r="T69" s="109">
        <v>325</v>
      </c>
      <c r="U69" s="100">
        <f t="shared" si="19"/>
        <v>9.9969240233774226</v>
      </c>
      <c r="V69" s="109">
        <v>123</v>
      </c>
      <c r="W69" s="100">
        <f t="shared" si="20"/>
        <v>3.7834512457705323</v>
      </c>
      <c r="X69" s="109">
        <v>13</v>
      </c>
      <c r="Y69" s="97">
        <f t="shared" si="21"/>
        <v>0.39987696093509689</v>
      </c>
      <c r="Z69" s="110">
        <v>7</v>
      </c>
      <c r="AA69" s="103">
        <f t="shared" si="22"/>
        <v>0.21531836358043679</v>
      </c>
    </row>
    <row r="70" spans="1:27" s="76" customFormat="1" ht="16.5" thickBot="1" x14ac:dyDescent="0.3">
      <c r="A70" s="1447"/>
      <c r="B70" s="1443"/>
      <c r="C70" s="113" t="s">
        <v>267</v>
      </c>
      <c r="D70" s="3" t="s">
        <v>268</v>
      </c>
      <c r="E70" s="121">
        <v>2947</v>
      </c>
      <c r="F70" s="179">
        <v>2930</v>
      </c>
      <c r="G70" s="115">
        <f t="shared" si="11"/>
        <v>99.4231421784866</v>
      </c>
      <c r="H70" s="114">
        <v>24</v>
      </c>
      <c r="I70" s="115">
        <f t="shared" si="12"/>
        <v>0.8191126279863481</v>
      </c>
      <c r="J70" s="116">
        <f t="shared" si="13"/>
        <v>2906</v>
      </c>
      <c r="K70" s="115">
        <f t="shared" si="14"/>
        <v>99.180887372013657</v>
      </c>
      <c r="L70" s="154">
        <v>17</v>
      </c>
      <c r="M70" s="118">
        <f t="shared" si="15"/>
        <v>0.58499655884377144</v>
      </c>
      <c r="N70" s="121">
        <v>2062</v>
      </c>
      <c r="O70" s="119">
        <f t="shared" si="16"/>
        <v>70.956641431520993</v>
      </c>
      <c r="P70" s="121">
        <v>20</v>
      </c>
      <c r="Q70" s="120">
        <f t="shared" si="17"/>
        <v>0.68823124569855476</v>
      </c>
      <c r="R70" s="121">
        <v>40</v>
      </c>
      <c r="S70" s="115">
        <f t="shared" si="18"/>
        <v>1.3764624913971095</v>
      </c>
      <c r="T70" s="121">
        <v>513</v>
      </c>
      <c r="U70" s="122">
        <f t="shared" si="19"/>
        <v>17.653131452167926</v>
      </c>
      <c r="V70" s="121">
        <v>238</v>
      </c>
      <c r="W70" s="122">
        <f t="shared" si="20"/>
        <v>8.1899518238128017</v>
      </c>
      <c r="X70" s="121">
        <v>11</v>
      </c>
      <c r="Y70" s="118">
        <f t="shared" si="21"/>
        <v>0.37852718513420508</v>
      </c>
      <c r="Z70" s="123">
        <v>5</v>
      </c>
      <c r="AA70" s="124">
        <f t="shared" si="22"/>
        <v>0.17205781142463869</v>
      </c>
    </row>
    <row r="71" spans="1:27" s="76" customFormat="1" ht="15.75" x14ac:dyDescent="0.25">
      <c r="A71" s="1447"/>
      <c r="B71" s="1444" t="s">
        <v>269</v>
      </c>
      <c r="C71" s="80" t="s">
        <v>270</v>
      </c>
      <c r="D71" s="4" t="s">
        <v>271</v>
      </c>
      <c r="E71" s="175">
        <v>1806</v>
      </c>
      <c r="F71" s="176">
        <v>1803</v>
      </c>
      <c r="G71" s="81">
        <f t="shared" si="11"/>
        <v>99.833887043189364</v>
      </c>
      <c r="H71" s="82">
        <v>28</v>
      </c>
      <c r="I71" s="81">
        <f t="shared" si="12"/>
        <v>1.5529672767609539</v>
      </c>
      <c r="J71" s="82">
        <f t="shared" si="13"/>
        <v>1775</v>
      </c>
      <c r="K71" s="81">
        <f t="shared" si="14"/>
        <v>98.447032723239047</v>
      </c>
      <c r="L71" s="83">
        <v>18</v>
      </c>
      <c r="M71" s="84">
        <f t="shared" si="15"/>
        <v>1.0140845070422535</v>
      </c>
      <c r="N71" s="82">
        <v>1074</v>
      </c>
      <c r="O71" s="85">
        <f t="shared" si="16"/>
        <v>60.507042253521128</v>
      </c>
      <c r="P71" s="190">
        <v>16</v>
      </c>
      <c r="Q71" s="86">
        <f t="shared" si="17"/>
        <v>0.90140845070422537</v>
      </c>
      <c r="R71" s="82">
        <v>33</v>
      </c>
      <c r="S71" s="81">
        <f t="shared" si="18"/>
        <v>1.8591549295774648</v>
      </c>
      <c r="T71" s="82">
        <v>444</v>
      </c>
      <c r="U71" s="87">
        <f t="shared" si="19"/>
        <v>25.014084507042256</v>
      </c>
      <c r="V71" s="82">
        <v>167</v>
      </c>
      <c r="W71" s="87">
        <f t="shared" si="20"/>
        <v>9.408450704225352</v>
      </c>
      <c r="X71" s="88">
        <v>14</v>
      </c>
      <c r="Y71" s="84">
        <f t="shared" si="21"/>
        <v>0.78873239436619713</v>
      </c>
      <c r="Z71" s="89">
        <v>9</v>
      </c>
      <c r="AA71" s="90">
        <f t="shared" si="22"/>
        <v>0.50704225352112675</v>
      </c>
    </row>
    <row r="72" spans="1:27" s="76" customFormat="1" ht="15.75" x14ac:dyDescent="0.25">
      <c r="A72" s="1447"/>
      <c r="B72" s="1442"/>
      <c r="C72" s="91" t="s">
        <v>49</v>
      </c>
      <c r="D72" s="2" t="s">
        <v>272</v>
      </c>
      <c r="E72" s="109">
        <v>2876</v>
      </c>
      <c r="F72" s="177">
        <v>2871</v>
      </c>
      <c r="G72" s="94">
        <f t="shared" si="11"/>
        <v>99.826147426981919</v>
      </c>
      <c r="H72" s="95">
        <v>25</v>
      </c>
      <c r="I72" s="94">
        <f t="shared" si="12"/>
        <v>0.87077673284569834</v>
      </c>
      <c r="J72" s="95">
        <f t="shared" si="13"/>
        <v>2846</v>
      </c>
      <c r="K72" s="94">
        <f t="shared" si="14"/>
        <v>99.129223267154302</v>
      </c>
      <c r="L72" s="96">
        <v>15</v>
      </c>
      <c r="M72" s="97">
        <f t="shared" si="15"/>
        <v>0.52705551651440619</v>
      </c>
      <c r="N72" s="95">
        <v>1479</v>
      </c>
      <c r="O72" s="98">
        <f t="shared" si="16"/>
        <v>51.967673928320444</v>
      </c>
      <c r="P72" s="191">
        <v>88</v>
      </c>
      <c r="Q72" s="99">
        <f t="shared" si="17"/>
        <v>3.0920590302178494</v>
      </c>
      <c r="R72" s="95">
        <v>25</v>
      </c>
      <c r="S72" s="94">
        <f t="shared" si="18"/>
        <v>0.87842586085734364</v>
      </c>
      <c r="T72" s="95">
        <v>1098</v>
      </c>
      <c r="U72" s="100">
        <f t="shared" si="19"/>
        <v>38.580463808854532</v>
      </c>
      <c r="V72" s="95">
        <v>115</v>
      </c>
      <c r="W72" s="100">
        <f t="shared" si="20"/>
        <v>4.0407589599437808</v>
      </c>
      <c r="X72" s="101">
        <v>17</v>
      </c>
      <c r="Y72" s="97">
        <f t="shared" si="21"/>
        <v>0.59732958538299363</v>
      </c>
      <c r="Z72" s="102">
        <v>9</v>
      </c>
      <c r="AA72" s="103">
        <f t="shared" si="22"/>
        <v>0.31623330990864373</v>
      </c>
    </row>
    <row r="73" spans="1:27" s="76" customFormat="1" ht="15.75" x14ac:dyDescent="0.25">
      <c r="A73" s="1447"/>
      <c r="B73" s="1442"/>
      <c r="C73" s="91" t="s">
        <v>269</v>
      </c>
      <c r="D73" s="2" t="s">
        <v>273</v>
      </c>
      <c r="E73" s="105">
        <v>3000</v>
      </c>
      <c r="F73" s="178">
        <v>2972</v>
      </c>
      <c r="G73" s="94">
        <f t="shared" si="11"/>
        <v>99.066666666666663</v>
      </c>
      <c r="H73" s="105">
        <v>44</v>
      </c>
      <c r="I73" s="94">
        <f t="shared" si="12"/>
        <v>1.4804845222072678</v>
      </c>
      <c r="J73" s="95">
        <f t="shared" si="13"/>
        <v>2928</v>
      </c>
      <c r="K73" s="94">
        <f t="shared" si="14"/>
        <v>98.519515477792737</v>
      </c>
      <c r="L73" s="106">
        <v>5</v>
      </c>
      <c r="M73" s="97">
        <f t="shared" si="15"/>
        <v>0.17076502732240437</v>
      </c>
      <c r="N73" s="105">
        <v>1354</v>
      </c>
      <c r="O73" s="98">
        <f t="shared" si="16"/>
        <v>46.243169398907099</v>
      </c>
      <c r="P73" s="178">
        <v>11</v>
      </c>
      <c r="Q73" s="99">
        <f t="shared" si="17"/>
        <v>0.37568306010928959</v>
      </c>
      <c r="R73" s="105">
        <v>37</v>
      </c>
      <c r="S73" s="94">
        <f t="shared" si="18"/>
        <v>1.2636612021857923</v>
      </c>
      <c r="T73" s="105">
        <v>1399</v>
      </c>
      <c r="U73" s="100">
        <f t="shared" si="19"/>
        <v>47.780054644808743</v>
      </c>
      <c r="V73" s="105">
        <v>98</v>
      </c>
      <c r="W73" s="100">
        <f t="shared" si="20"/>
        <v>3.3469945355191255</v>
      </c>
      <c r="X73" s="104">
        <v>22</v>
      </c>
      <c r="Y73" s="97">
        <f t="shared" si="21"/>
        <v>0.75136612021857918</v>
      </c>
      <c r="Z73" s="107">
        <v>2</v>
      </c>
      <c r="AA73" s="103">
        <f t="shared" si="22"/>
        <v>6.8306010928961755E-2</v>
      </c>
    </row>
    <row r="74" spans="1:27" s="76" customFormat="1" ht="15.75" x14ac:dyDescent="0.25">
      <c r="A74" s="1447"/>
      <c r="B74" s="1442"/>
      <c r="C74" s="91" t="s">
        <v>274</v>
      </c>
      <c r="D74" s="2" t="s">
        <v>275</v>
      </c>
      <c r="E74" s="109">
        <v>1829</v>
      </c>
      <c r="F74" s="180">
        <v>1817</v>
      </c>
      <c r="G74" s="94">
        <f t="shared" si="11"/>
        <v>99.343903772553304</v>
      </c>
      <c r="H74" s="92">
        <v>40</v>
      </c>
      <c r="I74" s="94">
        <f t="shared" si="12"/>
        <v>2.2014309301045678</v>
      </c>
      <c r="J74" s="95">
        <f t="shared" si="13"/>
        <v>1777</v>
      </c>
      <c r="K74" s="94">
        <f t="shared" si="14"/>
        <v>97.798569069895436</v>
      </c>
      <c r="L74" s="108">
        <v>12</v>
      </c>
      <c r="M74" s="97">
        <f t="shared" si="15"/>
        <v>0.67529544175576817</v>
      </c>
      <c r="N74" s="177">
        <v>834</v>
      </c>
      <c r="O74" s="98">
        <f t="shared" si="16"/>
        <v>46.933033202025889</v>
      </c>
      <c r="P74" s="191">
        <v>14</v>
      </c>
      <c r="Q74" s="99">
        <f t="shared" si="17"/>
        <v>0.78784468204839608</v>
      </c>
      <c r="R74" s="109">
        <v>36</v>
      </c>
      <c r="S74" s="94">
        <f t="shared" si="18"/>
        <v>2.0258863252673045</v>
      </c>
      <c r="T74" s="109">
        <v>857</v>
      </c>
      <c r="U74" s="100">
        <f t="shared" si="19"/>
        <v>48.227349465391107</v>
      </c>
      <c r="V74" s="109">
        <v>9</v>
      </c>
      <c r="W74" s="100">
        <f t="shared" si="20"/>
        <v>0.50647158131682612</v>
      </c>
      <c r="X74" s="109">
        <v>7</v>
      </c>
      <c r="Y74" s="97">
        <f t="shared" si="21"/>
        <v>0.3939223410241981</v>
      </c>
      <c r="Z74" s="110">
        <v>8</v>
      </c>
      <c r="AA74" s="103">
        <f t="shared" si="22"/>
        <v>0.45019696117051211</v>
      </c>
    </row>
    <row r="75" spans="1:27" s="76" customFormat="1" ht="16.5" thickBot="1" x14ac:dyDescent="0.3">
      <c r="A75" s="1447"/>
      <c r="B75" s="1445"/>
      <c r="C75" s="136" t="s">
        <v>276</v>
      </c>
      <c r="D75" s="8" t="s">
        <v>277</v>
      </c>
      <c r="E75" s="152">
        <v>2374</v>
      </c>
      <c r="F75" s="181">
        <v>2352</v>
      </c>
      <c r="G75" s="139">
        <f t="shared" si="11"/>
        <v>99.073294018534114</v>
      </c>
      <c r="H75" s="138">
        <v>22</v>
      </c>
      <c r="I75" s="139">
        <f t="shared" si="12"/>
        <v>0.93537414965986398</v>
      </c>
      <c r="J75" s="140">
        <f t="shared" si="13"/>
        <v>2330</v>
      </c>
      <c r="K75" s="139">
        <f t="shared" si="14"/>
        <v>99.064625850340136</v>
      </c>
      <c r="L75" s="141">
        <v>10</v>
      </c>
      <c r="M75" s="142">
        <f t="shared" si="15"/>
        <v>0.42918454935622319</v>
      </c>
      <c r="N75" s="181">
        <v>1474</v>
      </c>
      <c r="O75" s="143">
        <f t="shared" si="16"/>
        <v>63.261802575107296</v>
      </c>
      <c r="P75" s="181">
        <v>13</v>
      </c>
      <c r="Q75" s="144">
        <f t="shared" si="17"/>
        <v>0.55793991416309008</v>
      </c>
      <c r="R75" s="138">
        <v>37</v>
      </c>
      <c r="S75" s="139">
        <f t="shared" si="18"/>
        <v>1.5879828326180256</v>
      </c>
      <c r="T75" s="181">
        <v>679</v>
      </c>
      <c r="U75" s="145">
        <f t="shared" si="19"/>
        <v>29.141630901287552</v>
      </c>
      <c r="V75" s="181">
        <v>111</v>
      </c>
      <c r="W75" s="145">
        <f t="shared" si="20"/>
        <v>4.7639484978540771</v>
      </c>
      <c r="X75" s="138">
        <v>3</v>
      </c>
      <c r="Y75" s="142">
        <f t="shared" si="21"/>
        <v>0.12875536480686695</v>
      </c>
      <c r="Z75" s="138">
        <v>3</v>
      </c>
      <c r="AA75" s="146">
        <f t="shared" si="22"/>
        <v>0.12875536480686695</v>
      </c>
    </row>
    <row r="76" spans="1:27" s="76" customFormat="1" ht="15.75" x14ac:dyDescent="0.25">
      <c r="A76" s="1447"/>
      <c r="B76" s="1441" t="s">
        <v>278</v>
      </c>
      <c r="C76" s="125" t="s">
        <v>279</v>
      </c>
      <c r="D76" s="9" t="s">
        <v>280</v>
      </c>
      <c r="E76" s="182">
        <v>2480</v>
      </c>
      <c r="F76" s="183">
        <v>2475</v>
      </c>
      <c r="G76" s="126">
        <f t="shared" si="11"/>
        <v>99.798387096774192</v>
      </c>
      <c r="H76" s="127">
        <v>37</v>
      </c>
      <c r="I76" s="126">
        <f t="shared" si="12"/>
        <v>1.494949494949495</v>
      </c>
      <c r="J76" s="127">
        <f t="shared" si="13"/>
        <v>2438</v>
      </c>
      <c r="K76" s="126">
        <f t="shared" si="14"/>
        <v>98.505050505050505</v>
      </c>
      <c r="L76" s="128">
        <v>16</v>
      </c>
      <c r="M76" s="129">
        <f t="shared" si="15"/>
        <v>0.65627563576702219</v>
      </c>
      <c r="N76" s="127">
        <v>2173</v>
      </c>
      <c r="O76" s="130">
        <f t="shared" si="16"/>
        <v>89.130434782608688</v>
      </c>
      <c r="P76" s="193">
        <v>34</v>
      </c>
      <c r="Q76" s="131">
        <f t="shared" si="17"/>
        <v>1.3945857260049221</v>
      </c>
      <c r="R76" s="127">
        <v>30</v>
      </c>
      <c r="S76" s="126">
        <f t="shared" si="18"/>
        <v>1.2305168170631666</v>
      </c>
      <c r="T76" s="127">
        <v>128</v>
      </c>
      <c r="U76" s="132">
        <f t="shared" si="19"/>
        <v>5.2502050861361775</v>
      </c>
      <c r="V76" s="127">
        <v>45</v>
      </c>
      <c r="W76" s="132">
        <f t="shared" si="20"/>
        <v>1.8457752255947497</v>
      </c>
      <c r="X76" s="133">
        <v>7</v>
      </c>
      <c r="Y76" s="129">
        <f t="shared" si="21"/>
        <v>0.28712059064807222</v>
      </c>
      <c r="Z76" s="134">
        <v>5</v>
      </c>
      <c r="AA76" s="135">
        <f t="shared" si="22"/>
        <v>0.20508613617719443</v>
      </c>
    </row>
    <row r="77" spans="1:27" s="76" customFormat="1" ht="15.75" x14ac:dyDescent="0.25">
      <c r="A77" s="1447"/>
      <c r="B77" s="1442"/>
      <c r="C77" s="91" t="s">
        <v>281</v>
      </c>
      <c r="D77" s="2" t="s">
        <v>282</v>
      </c>
      <c r="E77" s="109">
        <v>1390</v>
      </c>
      <c r="F77" s="177">
        <v>1382</v>
      </c>
      <c r="G77" s="94">
        <f t="shared" si="11"/>
        <v>99.42446043165468</v>
      </c>
      <c r="H77" s="95">
        <v>31</v>
      </c>
      <c r="I77" s="94">
        <f t="shared" si="12"/>
        <v>2.2431259044862517</v>
      </c>
      <c r="J77" s="95">
        <f t="shared" si="13"/>
        <v>1351</v>
      </c>
      <c r="K77" s="94">
        <f t="shared" si="14"/>
        <v>97.756874095513751</v>
      </c>
      <c r="L77" s="96">
        <v>9</v>
      </c>
      <c r="M77" s="97">
        <f t="shared" si="15"/>
        <v>0.66617320503330868</v>
      </c>
      <c r="N77" s="95">
        <v>1007</v>
      </c>
      <c r="O77" s="98">
        <f t="shared" si="16"/>
        <v>74.537379718726868</v>
      </c>
      <c r="P77" s="191">
        <v>24</v>
      </c>
      <c r="Q77" s="99">
        <f t="shared" si="17"/>
        <v>1.776461880088823</v>
      </c>
      <c r="R77" s="95">
        <v>24</v>
      </c>
      <c r="S77" s="94">
        <f t="shared" si="18"/>
        <v>1.776461880088823</v>
      </c>
      <c r="T77" s="95">
        <v>258</v>
      </c>
      <c r="U77" s="100">
        <f t="shared" si="19"/>
        <v>19.096965210954846</v>
      </c>
      <c r="V77" s="95">
        <v>15</v>
      </c>
      <c r="W77" s="100">
        <f t="shared" si="20"/>
        <v>1.1102886750555145</v>
      </c>
      <c r="X77" s="101">
        <v>10</v>
      </c>
      <c r="Y77" s="97">
        <f t="shared" si="21"/>
        <v>0.74019245003700962</v>
      </c>
      <c r="Z77" s="102">
        <v>4</v>
      </c>
      <c r="AA77" s="103">
        <f t="shared" si="22"/>
        <v>0.29607698001480387</v>
      </c>
    </row>
    <row r="78" spans="1:27" s="76" customFormat="1" ht="15.75" x14ac:dyDescent="0.25">
      <c r="A78" s="1447"/>
      <c r="B78" s="1442"/>
      <c r="C78" s="91" t="s">
        <v>283</v>
      </c>
      <c r="D78" s="2" t="s">
        <v>284</v>
      </c>
      <c r="E78" s="105">
        <v>2880</v>
      </c>
      <c r="F78" s="178">
        <v>2873</v>
      </c>
      <c r="G78" s="94">
        <f t="shared" si="11"/>
        <v>99.756944444444443</v>
      </c>
      <c r="H78" s="105">
        <v>22</v>
      </c>
      <c r="I78" s="94">
        <f t="shared" si="12"/>
        <v>0.76575008701705538</v>
      </c>
      <c r="J78" s="95">
        <f t="shared" si="13"/>
        <v>2851</v>
      </c>
      <c r="K78" s="94">
        <f t="shared" si="14"/>
        <v>99.234249912982946</v>
      </c>
      <c r="L78" s="106">
        <v>11</v>
      </c>
      <c r="M78" s="97">
        <f t="shared" si="15"/>
        <v>0.3858295334970186</v>
      </c>
      <c r="N78" s="105">
        <v>1938</v>
      </c>
      <c r="O78" s="98">
        <f t="shared" si="16"/>
        <v>67.976148719747457</v>
      </c>
      <c r="P78" s="178">
        <v>22</v>
      </c>
      <c r="Q78" s="99">
        <f t="shared" si="17"/>
        <v>0.77165906699403719</v>
      </c>
      <c r="R78" s="105">
        <v>32</v>
      </c>
      <c r="S78" s="94">
        <f t="shared" si="18"/>
        <v>1.1224131883549631</v>
      </c>
      <c r="T78" s="105">
        <v>732</v>
      </c>
      <c r="U78" s="100">
        <f t="shared" si="19"/>
        <v>25.675201683619779</v>
      </c>
      <c r="V78" s="105">
        <v>104</v>
      </c>
      <c r="W78" s="100">
        <f t="shared" si="20"/>
        <v>3.6478428621536305</v>
      </c>
      <c r="X78" s="104">
        <v>9</v>
      </c>
      <c r="Y78" s="97">
        <f t="shared" si="21"/>
        <v>0.31567870922483338</v>
      </c>
      <c r="Z78" s="107">
        <v>3</v>
      </c>
      <c r="AA78" s="103">
        <f t="shared" si="22"/>
        <v>0.1052262364082778</v>
      </c>
    </row>
    <row r="79" spans="1:27" s="76" customFormat="1" ht="15.75" x14ac:dyDescent="0.25">
      <c r="A79" s="1447"/>
      <c r="B79" s="1442"/>
      <c r="C79" s="91" t="s">
        <v>285</v>
      </c>
      <c r="D79" s="2" t="s">
        <v>286</v>
      </c>
      <c r="E79" s="109">
        <v>3704</v>
      </c>
      <c r="F79" s="180">
        <v>3701</v>
      </c>
      <c r="G79" s="94">
        <f t="shared" si="11"/>
        <v>99.919006479481638</v>
      </c>
      <c r="H79" s="92">
        <v>25</v>
      </c>
      <c r="I79" s="94">
        <f t="shared" si="12"/>
        <v>0.67549310997027834</v>
      </c>
      <c r="J79" s="95">
        <f t="shared" si="13"/>
        <v>3676</v>
      </c>
      <c r="K79" s="94">
        <f t="shared" si="14"/>
        <v>99.324506890029724</v>
      </c>
      <c r="L79" s="108">
        <v>19</v>
      </c>
      <c r="M79" s="97">
        <f t="shared" si="15"/>
        <v>0.5168661588683352</v>
      </c>
      <c r="N79" s="177">
        <v>3048</v>
      </c>
      <c r="O79" s="98">
        <f t="shared" si="16"/>
        <v>82.916213275299228</v>
      </c>
      <c r="P79" s="191">
        <v>29</v>
      </c>
      <c r="Q79" s="99">
        <f t="shared" si="17"/>
        <v>0.78890097932535364</v>
      </c>
      <c r="R79" s="109">
        <v>32</v>
      </c>
      <c r="S79" s="94">
        <f t="shared" si="18"/>
        <v>0.87051142546245919</v>
      </c>
      <c r="T79" s="109">
        <v>344</v>
      </c>
      <c r="U79" s="100">
        <f t="shared" si="19"/>
        <v>9.357997823721437</v>
      </c>
      <c r="V79" s="109">
        <v>182</v>
      </c>
      <c r="W79" s="100">
        <f t="shared" si="20"/>
        <v>4.9510337323177369</v>
      </c>
      <c r="X79" s="109">
        <v>19</v>
      </c>
      <c r="Y79" s="97">
        <f t="shared" si="21"/>
        <v>0.5168661588683352</v>
      </c>
      <c r="Z79" s="110">
        <v>3</v>
      </c>
      <c r="AA79" s="103">
        <f t="shared" si="22"/>
        <v>8.1610446137105552E-2</v>
      </c>
    </row>
    <row r="80" spans="1:27" s="76" customFormat="1" ht="16.5" thickBot="1" x14ac:dyDescent="0.3">
      <c r="A80" s="1447"/>
      <c r="B80" s="1443"/>
      <c r="C80" s="113" t="s">
        <v>287</v>
      </c>
      <c r="D80" s="3" t="s">
        <v>288</v>
      </c>
      <c r="E80" s="121">
        <v>3845</v>
      </c>
      <c r="F80" s="186">
        <v>3825</v>
      </c>
      <c r="G80" s="115">
        <f t="shared" si="11"/>
        <v>99.479843953185963</v>
      </c>
      <c r="H80" s="156">
        <v>19</v>
      </c>
      <c r="I80" s="115">
        <f t="shared" si="12"/>
        <v>0.49673202614379086</v>
      </c>
      <c r="J80" s="116">
        <f t="shared" si="13"/>
        <v>3806</v>
      </c>
      <c r="K80" s="115">
        <f t="shared" si="14"/>
        <v>99.503267973856211</v>
      </c>
      <c r="L80" s="117">
        <v>9</v>
      </c>
      <c r="M80" s="118">
        <f t="shared" si="15"/>
        <v>0.23646873357856019</v>
      </c>
      <c r="N80" s="186">
        <v>2919</v>
      </c>
      <c r="O80" s="119">
        <f t="shared" si="16"/>
        <v>76.694692590646355</v>
      </c>
      <c r="P80" s="186">
        <v>18</v>
      </c>
      <c r="Q80" s="120">
        <f t="shared" si="17"/>
        <v>0.47293746715712037</v>
      </c>
      <c r="R80" s="156">
        <v>42</v>
      </c>
      <c r="S80" s="115">
        <f t="shared" si="18"/>
        <v>1.1035207566999474</v>
      </c>
      <c r="T80" s="186">
        <v>651</v>
      </c>
      <c r="U80" s="122">
        <f t="shared" si="19"/>
        <v>17.104571728849187</v>
      </c>
      <c r="V80" s="186">
        <v>142</v>
      </c>
      <c r="W80" s="122">
        <f t="shared" si="20"/>
        <v>3.7309511297950606</v>
      </c>
      <c r="X80" s="156">
        <v>20</v>
      </c>
      <c r="Y80" s="118">
        <f t="shared" si="21"/>
        <v>0.52548607461902264</v>
      </c>
      <c r="Z80" s="156">
        <v>5</v>
      </c>
      <c r="AA80" s="124">
        <f t="shared" si="22"/>
        <v>0.13137151865475566</v>
      </c>
    </row>
    <row r="81" spans="1:27" s="76" customFormat="1" ht="15.75" x14ac:dyDescent="0.25">
      <c r="A81" s="1447"/>
      <c r="B81" s="1444" t="s">
        <v>289</v>
      </c>
      <c r="C81" s="80" t="s">
        <v>290</v>
      </c>
      <c r="D81" s="4" t="s">
        <v>291</v>
      </c>
      <c r="E81" s="175">
        <v>3869</v>
      </c>
      <c r="F81" s="176">
        <v>3867</v>
      </c>
      <c r="G81" s="81">
        <f t="shared" si="11"/>
        <v>99.948307056086847</v>
      </c>
      <c r="H81" s="82">
        <v>23</v>
      </c>
      <c r="I81" s="81">
        <f t="shared" si="12"/>
        <v>0.59477631238686324</v>
      </c>
      <c r="J81" s="82">
        <f t="shared" si="13"/>
        <v>3844</v>
      </c>
      <c r="K81" s="81">
        <f t="shared" si="14"/>
        <v>99.40522368761313</v>
      </c>
      <c r="L81" s="83">
        <v>4</v>
      </c>
      <c r="M81" s="84">
        <f t="shared" si="15"/>
        <v>0.10405827263267431</v>
      </c>
      <c r="N81" s="82">
        <v>2791</v>
      </c>
      <c r="O81" s="85">
        <f t="shared" si="16"/>
        <v>72.606659729448481</v>
      </c>
      <c r="P81" s="190">
        <v>12</v>
      </c>
      <c r="Q81" s="86">
        <f t="shared" si="17"/>
        <v>0.31217481789802287</v>
      </c>
      <c r="R81" s="82">
        <v>28</v>
      </c>
      <c r="S81" s="81">
        <f t="shared" si="18"/>
        <v>0.72840790842872005</v>
      </c>
      <c r="T81" s="82">
        <v>953</v>
      </c>
      <c r="U81" s="87">
        <f t="shared" si="19"/>
        <v>24.791883454734652</v>
      </c>
      <c r="V81" s="82">
        <v>40</v>
      </c>
      <c r="W81" s="87">
        <f t="shared" si="20"/>
        <v>1.0405827263267429</v>
      </c>
      <c r="X81" s="88">
        <v>2</v>
      </c>
      <c r="Y81" s="84">
        <f t="shared" si="21"/>
        <v>5.2029136316337148E-2</v>
      </c>
      <c r="Z81" s="89">
        <v>14</v>
      </c>
      <c r="AA81" s="90">
        <f t="shared" si="22"/>
        <v>0.36420395421436003</v>
      </c>
    </row>
    <row r="82" spans="1:27" s="76" customFormat="1" ht="15.75" x14ac:dyDescent="0.25">
      <c r="A82" s="1447"/>
      <c r="B82" s="1442"/>
      <c r="C82" s="91" t="s">
        <v>292</v>
      </c>
      <c r="D82" s="2" t="s">
        <v>293</v>
      </c>
      <c r="E82" s="109">
        <v>2257</v>
      </c>
      <c r="F82" s="177">
        <v>2255</v>
      </c>
      <c r="G82" s="94">
        <f t="shared" si="11"/>
        <v>99.911386796632698</v>
      </c>
      <c r="H82" s="95">
        <v>37</v>
      </c>
      <c r="I82" s="94">
        <f t="shared" si="12"/>
        <v>1.6407982261640799</v>
      </c>
      <c r="J82" s="95">
        <f t="shared" si="13"/>
        <v>2218</v>
      </c>
      <c r="K82" s="94">
        <f t="shared" si="14"/>
        <v>98.35920177383592</v>
      </c>
      <c r="L82" s="96">
        <v>1</v>
      </c>
      <c r="M82" s="97">
        <f t="shared" si="15"/>
        <v>4.5085662759242556E-2</v>
      </c>
      <c r="N82" s="95">
        <v>1937</v>
      </c>
      <c r="O82" s="98">
        <f t="shared" si="16"/>
        <v>87.330928764652839</v>
      </c>
      <c r="P82" s="191">
        <v>14</v>
      </c>
      <c r="Q82" s="99">
        <f t="shared" si="17"/>
        <v>0.63119927862939584</v>
      </c>
      <c r="R82" s="95">
        <v>29</v>
      </c>
      <c r="S82" s="94">
        <f t="shared" si="18"/>
        <v>1.3074842200180343</v>
      </c>
      <c r="T82" s="95">
        <v>224</v>
      </c>
      <c r="U82" s="100">
        <f t="shared" si="19"/>
        <v>10.099188458070333</v>
      </c>
      <c r="V82" s="95">
        <v>0</v>
      </c>
      <c r="W82" s="100">
        <f t="shared" si="20"/>
        <v>0</v>
      </c>
      <c r="X82" s="101">
        <v>8</v>
      </c>
      <c r="Y82" s="97">
        <f t="shared" si="21"/>
        <v>0.36068530207394051</v>
      </c>
      <c r="Z82" s="102">
        <v>5</v>
      </c>
      <c r="AA82" s="103">
        <f t="shared" si="22"/>
        <v>0.22542831379621281</v>
      </c>
    </row>
    <row r="83" spans="1:27" s="76" customFormat="1" ht="15.75" x14ac:dyDescent="0.25">
      <c r="A83" s="1447"/>
      <c r="B83" s="1442"/>
      <c r="C83" s="91" t="s">
        <v>294</v>
      </c>
      <c r="D83" s="2" t="s">
        <v>295</v>
      </c>
      <c r="E83" s="105">
        <v>1711</v>
      </c>
      <c r="F83" s="178">
        <v>1699</v>
      </c>
      <c r="G83" s="94">
        <f t="shared" si="11"/>
        <v>99.298655756867333</v>
      </c>
      <c r="H83" s="105">
        <v>20</v>
      </c>
      <c r="I83" s="94">
        <f t="shared" si="12"/>
        <v>1.1771630370806356</v>
      </c>
      <c r="J83" s="95">
        <f t="shared" si="13"/>
        <v>1679</v>
      </c>
      <c r="K83" s="94">
        <f t="shared" si="14"/>
        <v>98.822836962919368</v>
      </c>
      <c r="L83" s="106">
        <v>2</v>
      </c>
      <c r="M83" s="97">
        <f t="shared" si="15"/>
        <v>0.11911852293031568</v>
      </c>
      <c r="N83" s="105">
        <v>1064</v>
      </c>
      <c r="O83" s="98">
        <f t="shared" si="16"/>
        <v>63.371054198927936</v>
      </c>
      <c r="P83" s="178">
        <v>16</v>
      </c>
      <c r="Q83" s="99">
        <f t="shared" si="17"/>
        <v>0.95294818344252541</v>
      </c>
      <c r="R83" s="105">
        <v>30</v>
      </c>
      <c r="S83" s="94">
        <f t="shared" si="18"/>
        <v>1.786777843954735</v>
      </c>
      <c r="T83" s="105">
        <v>547</v>
      </c>
      <c r="U83" s="100">
        <f t="shared" si="19"/>
        <v>32.578916021441337</v>
      </c>
      <c r="V83" s="105">
        <v>0</v>
      </c>
      <c r="W83" s="100">
        <f t="shared" si="20"/>
        <v>0</v>
      </c>
      <c r="X83" s="104">
        <v>5</v>
      </c>
      <c r="Y83" s="97">
        <f t="shared" si="21"/>
        <v>0.29779630732578916</v>
      </c>
      <c r="Z83" s="107">
        <v>15</v>
      </c>
      <c r="AA83" s="103">
        <f t="shared" si="22"/>
        <v>0.89338892197736752</v>
      </c>
    </row>
    <row r="84" spans="1:27" s="76" customFormat="1" ht="15.75" x14ac:dyDescent="0.25">
      <c r="A84" s="1447"/>
      <c r="B84" s="1442"/>
      <c r="C84" s="91" t="s">
        <v>296</v>
      </c>
      <c r="D84" s="2" t="s">
        <v>297</v>
      </c>
      <c r="E84" s="109">
        <v>2712</v>
      </c>
      <c r="F84" s="180">
        <v>2707</v>
      </c>
      <c r="G84" s="94">
        <f t="shared" si="11"/>
        <v>99.815634218289091</v>
      </c>
      <c r="H84" s="92">
        <v>37</v>
      </c>
      <c r="I84" s="94">
        <f t="shared" si="12"/>
        <v>1.3668267454746952</v>
      </c>
      <c r="J84" s="95">
        <f t="shared" si="13"/>
        <v>2670</v>
      </c>
      <c r="K84" s="94">
        <f t="shared" si="14"/>
        <v>98.633173254525303</v>
      </c>
      <c r="L84" s="108">
        <v>6</v>
      </c>
      <c r="M84" s="97">
        <f t="shared" si="15"/>
        <v>0.22471910112359553</v>
      </c>
      <c r="N84" s="177">
        <v>1891</v>
      </c>
      <c r="O84" s="98">
        <f t="shared" si="16"/>
        <v>70.823970037453194</v>
      </c>
      <c r="P84" s="191">
        <v>16</v>
      </c>
      <c r="Q84" s="99">
        <f t="shared" si="17"/>
        <v>0.59925093632958804</v>
      </c>
      <c r="R84" s="109">
        <v>27</v>
      </c>
      <c r="S84" s="94">
        <f t="shared" si="18"/>
        <v>1.0112359550561798</v>
      </c>
      <c r="T84" s="109">
        <v>668</v>
      </c>
      <c r="U84" s="100">
        <f t="shared" si="19"/>
        <v>25.018726591760299</v>
      </c>
      <c r="V84" s="109">
        <v>21</v>
      </c>
      <c r="W84" s="100">
        <f t="shared" si="20"/>
        <v>0.7865168539325843</v>
      </c>
      <c r="X84" s="109">
        <v>27</v>
      </c>
      <c r="Y84" s="97">
        <f t="shared" si="21"/>
        <v>1.0112359550561798</v>
      </c>
      <c r="Z84" s="110">
        <v>14</v>
      </c>
      <c r="AA84" s="103">
        <f t="shared" si="22"/>
        <v>0.52434456928838946</v>
      </c>
    </row>
    <row r="85" spans="1:27" s="76" customFormat="1" ht="15.75" x14ac:dyDescent="0.25">
      <c r="A85" s="1447"/>
      <c r="B85" s="1442"/>
      <c r="C85" s="91" t="s">
        <v>298</v>
      </c>
      <c r="D85" s="2" t="s">
        <v>299</v>
      </c>
      <c r="E85" s="109">
        <v>2111</v>
      </c>
      <c r="F85" s="177">
        <v>2101</v>
      </c>
      <c r="G85" s="94">
        <f t="shared" si="11"/>
        <v>99.526290857413542</v>
      </c>
      <c r="H85" s="93">
        <v>23</v>
      </c>
      <c r="I85" s="94">
        <f t="shared" si="12"/>
        <v>1.0947168015230841</v>
      </c>
      <c r="J85" s="95">
        <f t="shared" si="13"/>
        <v>2078</v>
      </c>
      <c r="K85" s="94">
        <f t="shared" si="14"/>
        <v>98.905283198476923</v>
      </c>
      <c r="L85" s="108">
        <v>13</v>
      </c>
      <c r="M85" s="97">
        <f t="shared" si="15"/>
        <v>0.62560153994225209</v>
      </c>
      <c r="N85" s="177">
        <v>1943</v>
      </c>
      <c r="O85" s="98">
        <f t="shared" si="16"/>
        <v>93.503368623676607</v>
      </c>
      <c r="P85" s="177">
        <v>12</v>
      </c>
      <c r="Q85" s="99">
        <f t="shared" si="17"/>
        <v>0.57747834456207892</v>
      </c>
      <c r="R85" s="93">
        <v>31</v>
      </c>
      <c r="S85" s="94">
        <f t="shared" si="18"/>
        <v>1.4918190567853706</v>
      </c>
      <c r="T85" s="177">
        <v>53</v>
      </c>
      <c r="U85" s="100">
        <f t="shared" si="19"/>
        <v>2.5505293551491821</v>
      </c>
      <c r="V85" s="177">
        <v>0</v>
      </c>
      <c r="W85" s="100">
        <f t="shared" si="20"/>
        <v>0</v>
      </c>
      <c r="X85" s="93">
        <v>15</v>
      </c>
      <c r="Y85" s="97">
        <f t="shared" si="21"/>
        <v>0.72184793070259867</v>
      </c>
      <c r="Z85" s="93">
        <v>11</v>
      </c>
      <c r="AA85" s="103">
        <f t="shared" si="22"/>
        <v>0.52935514918190563</v>
      </c>
    </row>
    <row r="86" spans="1:27" s="76" customFormat="1" ht="16.5" thickBot="1" x14ac:dyDescent="0.3">
      <c r="A86" s="1447"/>
      <c r="B86" s="1445"/>
      <c r="C86" s="136" t="s">
        <v>300</v>
      </c>
      <c r="D86" s="8" t="s">
        <v>301</v>
      </c>
      <c r="E86" s="152">
        <v>1486</v>
      </c>
      <c r="F86" s="185">
        <v>1474</v>
      </c>
      <c r="G86" s="139">
        <f t="shared" si="11"/>
        <v>99.192462987886941</v>
      </c>
      <c r="H86" s="137">
        <v>45</v>
      </c>
      <c r="I86" s="139">
        <f t="shared" si="12"/>
        <v>3.0529172320217097</v>
      </c>
      <c r="J86" s="140">
        <f t="shared" si="13"/>
        <v>1429</v>
      </c>
      <c r="K86" s="139">
        <f t="shared" si="14"/>
        <v>96.947082767978287</v>
      </c>
      <c r="L86" s="151">
        <v>8</v>
      </c>
      <c r="M86" s="142">
        <f t="shared" si="15"/>
        <v>0.55983205038488448</v>
      </c>
      <c r="N86" s="152">
        <v>1134</v>
      </c>
      <c r="O86" s="143">
        <f t="shared" si="16"/>
        <v>79.356193142057379</v>
      </c>
      <c r="P86" s="152">
        <v>13</v>
      </c>
      <c r="Q86" s="144">
        <f t="shared" si="17"/>
        <v>0.90972708187543749</v>
      </c>
      <c r="R86" s="152">
        <v>32</v>
      </c>
      <c r="S86" s="139">
        <f t="shared" si="18"/>
        <v>2.2393282015395379</v>
      </c>
      <c r="T86" s="152">
        <v>218</v>
      </c>
      <c r="U86" s="145">
        <f t="shared" si="19"/>
        <v>15.255423372988103</v>
      </c>
      <c r="V86" s="152">
        <v>0</v>
      </c>
      <c r="W86" s="145">
        <f t="shared" si="20"/>
        <v>0</v>
      </c>
      <c r="X86" s="152">
        <v>11</v>
      </c>
      <c r="Y86" s="142">
        <f t="shared" si="21"/>
        <v>0.76976906927921629</v>
      </c>
      <c r="Z86" s="153">
        <v>13</v>
      </c>
      <c r="AA86" s="146">
        <f t="shared" si="22"/>
        <v>0.90972708187543738</v>
      </c>
    </row>
    <row r="87" spans="1:27" s="76" customFormat="1" ht="15.75" x14ac:dyDescent="0.25">
      <c r="A87" s="1447"/>
      <c r="B87" s="1441" t="s">
        <v>302</v>
      </c>
      <c r="C87" s="125" t="s">
        <v>303</v>
      </c>
      <c r="D87" s="9" t="s">
        <v>304</v>
      </c>
      <c r="E87" s="182">
        <v>2673</v>
      </c>
      <c r="F87" s="183">
        <v>2640</v>
      </c>
      <c r="G87" s="126">
        <f t="shared" si="11"/>
        <v>98.76543209876543</v>
      </c>
      <c r="H87" s="127">
        <v>19</v>
      </c>
      <c r="I87" s="126">
        <f t="shared" si="12"/>
        <v>0.71969696969696972</v>
      </c>
      <c r="J87" s="127">
        <f t="shared" si="13"/>
        <v>2621</v>
      </c>
      <c r="K87" s="126">
        <f t="shared" si="14"/>
        <v>99.280303030303031</v>
      </c>
      <c r="L87" s="128">
        <v>8</v>
      </c>
      <c r="M87" s="129">
        <f t="shared" si="15"/>
        <v>0.3052270125906143</v>
      </c>
      <c r="N87" s="127">
        <v>2132</v>
      </c>
      <c r="O87" s="130">
        <f t="shared" si="16"/>
        <v>81.342998855398704</v>
      </c>
      <c r="P87" s="193">
        <v>15</v>
      </c>
      <c r="Q87" s="131">
        <f t="shared" si="17"/>
        <v>0.57230064860740182</v>
      </c>
      <c r="R87" s="127">
        <v>34</v>
      </c>
      <c r="S87" s="126">
        <f t="shared" si="18"/>
        <v>1.2972148035101105</v>
      </c>
      <c r="T87" s="127">
        <v>417</v>
      </c>
      <c r="U87" s="132">
        <f t="shared" si="19"/>
        <v>15.909958031285768</v>
      </c>
      <c r="V87" s="127">
        <v>0</v>
      </c>
      <c r="W87" s="132">
        <f t="shared" si="20"/>
        <v>0</v>
      </c>
      <c r="X87" s="133">
        <v>7</v>
      </c>
      <c r="Y87" s="129">
        <f t="shared" si="21"/>
        <v>0.26707363601678746</v>
      </c>
      <c r="Z87" s="134">
        <v>8</v>
      </c>
      <c r="AA87" s="135">
        <f t="shared" si="22"/>
        <v>0.30522701259061424</v>
      </c>
    </row>
    <row r="88" spans="1:27" s="76" customFormat="1" ht="15.75" x14ac:dyDescent="0.25">
      <c r="A88" s="1447"/>
      <c r="B88" s="1442"/>
      <c r="C88" s="91" t="s">
        <v>305</v>
      </c>
      <c r="D88" s="2" t="s">
        <v>306</v>
      </c>
      <c r="E88" s="109">
        <v>3270</v>
      </c>
      <c r="F88" s="177">
        <v>3231</v>
      </c>
      <c r="G88" s="94">
        <f t="shared" si="11"/>
        <v>98.807339449541288</v>
      </c>
      <c r="H88" s="95">
        <v>29</v>
      </c>
      <c r="I88" s="94">
        <f t="shared" si="12"/>
        <v>0.89755493655215102</v>
      </c>
      <c r="J88" s="95">
        <f t="shared" si="13"/>
        <v>3202</v>
      </c>
      <c r="K88" s="94">
        <f t="shared" si="14"/>
        <v>99.102445063447846</v>
      </c>
      <c r="L88" s="96">
        <v>13</v>
      </c>
      <c r="M88" s="97">
        <f t="shared" si="15"/>
        <v>0.40599625234228609</v>
      </c>
      <c r="N88" s="95">
        <v>2345</v>
      </c>
      <c r="O88" s="98">
        <f t="shared" si="16"/>
        <v>73.235477826358533</v>
      </c>
      <c r="P88" s="191">
        <v>12</v>
      </c>
      <c r="Q88" s="99">
        <f t="shared" si="17"/>
        <v>0.37476577139287948</v>
      </c>
      <c r="R88" s="95">
        <v>25</v>
      </c>
      <c r="S88" s="94">
        <f t="shared" si="18"/>
        <v>0.78076202373516557</v>
      </c>
      <c r="T88" s="95">
        <v>769</v>
      </c>
      <c r="U88" s="100">
        <f t="shared" si="19"/>
        <v>24.01623985009369</v>
      </c>
      <c r="V88" s="95">
        <v>17</v>
      </c>
      <c r="W88" s="100">
        <f t="shared" si="20"/>
        <v>0.53091817613991255</v>
      </c>
      <c r="X88" s="101">
        <v>13</v>
      </c>
      <c r="Y88" s="97">
        <f t="shared" si="21"/>
        <v>0.40599625234228609</v>
      </c>
      <c r="Z88" s="102">
        <v>8</v>
      </c>
      <c r="AA88" s="103">
        <f t="shared" si="22"/>
        <v>0.24984384759525297</v>
      </c>
    </row>
    <row r="89" spans="1:27" s="76" customFormat="1" ht="15.75" x14ac:dyDescent="0.25">
      <c r="A89" s="1447"/>
      <c r="B89" s="1442"/>
      <c r="C89" s="91" t="s">
        <v>307</v>
      </c>
      <c r="D89" s="2" t="s">
        <v>308</v>
      </c>
      <c r="E89" s="105">
        <v>2420</v>
      </c>
      <c r="F89" s="178">
        <v>2411</v>
      </c>
      <c r="G89" s="94">
        <f t="shared" si="11"/>
        <v>99.628099173553721</v>
      </c>
      <c r="H89" s="105">
        <v>33</v>
      </c>
      <c r="I89" s="94">
        <f t="shared" si="12"/>
        <v>1.368726669431771</v>
      </c>
      <c r="J89" s="95">
        <f t="shared" si="13"/>
        <v>2378</v>
      </c>
      <c r="K89" s="94">
        <f t="shared" si="14"/>
        <v>98.631273330568234</v>
      </c>
      <c r="L89" s="106">
        <v>7</v>
      </c>
      <c r="M89" s="97">
        <f t="shared" si="15"/>
        <v>0.29436501261564341</v>
      </c>
      <c r="N89" s="105">
        <v>2303</v>
      </c>
      <c r="O89" s="98">
        <f t="shared" si="16"/>
        <v>96.846089150546675</v>
      </c>
      <c r="P89" s="178">
        <v>19</v>
      </c>
      <c r="Q89" s="99">
        <f t="shared" si="17"/>
        <v>0.79899074852817498</v>
      </c>
      <c r="R89" s="105">
        <v>23</v>
      </c>
      <c r="S89" s="94">
        <f t="shared" si="18"/>
        <v>0.96719932716568546</v>
      </c>
      <c r="T89" s="105">
        <v>14</v>
      </c>
      <c r="U89" s="100">
        <f t="shared" si="19"/>
        <v>0.58873002523128681</v>
      </c>
      <c r="V89" s="105">
        <v>0</v>
      </c>
      <c r="W89" s="100">
        <f t="shared" si="20"/>
        <v>0</v>
      </c>
      <c r="X89" s="111">
        <v>10</v>
      </c>
      <c r="Y89" s="97">
        <f t="shared" si="21"/>
        <v>0.42052144659377627</v>
      </c>
      <c r="Z89" s="107">
        <v>2</v>
      </c>
      <c r="AA89" s="103">
        <f t="shared" si="22"/>
        <v>8.4104289318755257E-2</v>
      </c>
    </row>
    <row r="90" spans="1:27" s="76" customFormat="1" ht="15.75" x14ac:dyDescent="0.25">
      <c r="A90" s="1447"/>
      <c r="B90" s="1442"/>
      <c r="C90" s="91" t="s">
        <v>151</v>
      </c>
      <c r="D90" s="2" t="s">
        <v>309</v>
      </c>
      <c r="E90" s="109">
        <v>3208</v>
      </c>
      <c r="F90" s="180">
        <v>3096</v>
      </c>
      <c r="G90" s="94">
        <f t="shared" si="11"/>
        <v>96.508728179551127</v>
      </c>
      <c r="H90" s="92">
        <v>32</v>
      </c>
      <c r="I90" s="94">
        <f t="shared" si="12"/>
        <v>1.0335917312661498</v>
      </c>
      <c r="J90" s="95">
        <f t="shared" si="13"/>
        <v>3064</v>
      </c>
      <c r="K90" s="94">
        <f t="shared" si="14"/>
        <v>98.966408268733844</v>
      </c>
      <c r="L90" s="108">
        <v>5</v>
      </c>
      <c r="M90" s="97">
        <f t="shared" si="15"/>
        <v>0.16318537859007831</v>
      </c>
      <c r="N90" s="177">
        <v>2229</v>
      </c>
      <c r="O90" s="98">
        <f t="shared" si="16"/>
        <v>72.748041775456912</v>
      </c>
      <c r="P90" s="191">
        <v>16</v>
      </c>
      <c r="Q90" s="99">
        <f t="shared" si="17"/>
        <v>0.52219321148825071</v>
      </c>
      <c r="R90" s="109">
        <v>40</v>
      </c>
      <c r="S90" s="94">
        <f t="shared" si="18"/>
        <v>1.3054830287206267</v>
      </c>
      <c r="T90" s="109">
        <v>741</v>
      </c>
      <c r="U90" s="100">
        <f t="shared" si="19"/>
        <v>24.18407310704961</v>
      </c>
      <c r="V90" s="109">
        <v>0</v>
      </c>
      <c r="W90" s="100">
        <f t="shared" si="20"/>
        <v>0</v>
      </c>
      <c r="X90" s="109">
        <v>12</v>
      </c>
      <c r="Y90" s="97">
        <f t="shared" si="21"/>
        <v>0.391644908616188</v>
      </c>
      <c r="Z90" s="110">
        <v>21</v>
      </c>
      <c r="AA90" s="103">
        <f t="shared" si="22"/>
        <v>0.68537859007832902</v>
      </c>
    </row>
    <row r="91" spans="1:27" s="76" customFormat="1" ht="16.5" thickBot="1" x14ac:dyDescent="0.3">
      <c r="A91" s="1447"/>
      <c r="B91" s="1443"/>
      <c r="C91" s="113" t="s">
        <v>310</v>
      </c>
      <c r="D91" s="3" t="s">
        <v>309</v>
      </c>
      <c r="E91" s="121">
        <v>3166</v>
      </c>
      <c r="F91" s="186">
        <v>3149</v>
      </c>
      <c r="G91" s="115">
        <f t="shared" si="11"/>
        <v>99.463044851547693</v>
      </c>
      <c r="H91" s="156">
        <v>22</v>
      </c>
      <c r="I91" s="115">
        <f t="shared" si="12"/>
        <v>0.69863448713877419</v>
      </c>
      <c r="J91" s="116">
        <f t="shared" si="13"/>
        <v>3127</v>
      </c>
      <c r="K91" s="115">
        <f t="shared" si="14"/>
        <v>99.301365512861224</v>
      </c>
      <c r="L91" s="117">
        <v>2</v>
      </c>
      <c r="M91" s="118">
        <f t="shared" si="15"/>
        <v>6.3959066197633516E-2</v>
      </c>
      <c r="N91" s="186">
        <v>2794</v>
      </c>
      <c r="O91" s="119">
        <f t="shared" si="16"/>
        <v>89.35081547809402</v>
      </c>
      <c r="P91" s="186">
        <v>13</v>
      </c>
      <c r="Q91" s="120">
        <f t="shared" si="17"/>
        <v>0.4157339302846178</v>
      </c>
      <c r="R91" s="156">
        <v>23</v>
      </c>
      <c r="S91" s="115">
        <f t="shared" si="18"/>
        <v>0.7355292612727854</v>
      </c>
      <c r="T91" s="186">
        <v>212</v>
      </c>
      <c r="U91" s="122">
        <f t="shared" si="19"/>
        <v>6.7796610169491522</v>
      </c>
      <c r="V91" s="186">
        <v>45</v>
      </c>
      <c r="W91" s="122">
        <f t="shared" si="20"/>
        <v>1.4390789894467542</v>
      </c>
      <c r="X91" s="156">
        <v>17</v>
      </c>
      <c r="Y91" s="118">
        <f t="shared" si="21"/>
        <v>0.54365206267988486</v>
      </c>
      <c r="Z91" s="156">
        <v>21</v>
      </c>
      <c r="AA91" s="124">
        <f t="shared" si="22"/>
        <v>0.67157019507515192</v>
      </c>
    </row>
    <row r="92" spans="1:27" s="76" customFormat="1" ht="15.75" x14ac:dyDescent="0.25">
      <c r="A92" s="1447"/>
      <c r="B92" s="1444" t="s">
        <v>265</v>
      </c>
      <c r="C92" s="80" t="s">
        <v>311</v>
      </c>
      <c r="D92" s="4" t="s">
        <v>312</v>
      </c>
      <c r="E92" s="175">
        <v>1897</v>
      </c>
      <c r="F92" s="176">
        <v>1877</v>
      </c>
      <c r="G92" s="81">
        <f t="shared" si="11"/>
        <v>98.945703742751718</v>
      </c>
      <c r="H92" s="82">
        <v>23</v>
      </c>
      <c r="I92" s="81">
        <f t="shared" si="12"/>
        <v>1.2253596164091636</v>
      </c>
      <c r="J92" s="82">
        <f t="shared" si="13"/>
        <v>1854</v>
      </c>
      <c r="K92" s="81">
        <f t="shared" si="14"/>
        <v>98.774640383590835</v>
      </c>
      <c r="L92" s="83">
        <v>5</v>
      </c>
      <c r="M92" s="84">
        <f t="shared" si="15"/>
        <v>0.26968716289104638</v>
      </c>
      <c r="N92" s="82">
        <v>1300</v>
      </c>
      <c r="O92" s="85">
        <f t="shared" si="16"/>
        <v>70.118662351672057</v>
      </c>
      <c r="P92" s="190">
        <v>14</v>
      </c>
      <c r="Q92" s="86">
        <f t="shared" si="17"/>
        <v>0.75512405609492994</v>
      </c>
      <c r="R92" s="82">
        <v>29</v>
      </c>
      <c r="S92" s="81">
        <f t="shared" si="18"/>
        <v>1.564185544768069</v>
      </c>
      <c r="T92" s="82">
        <v>446</v>
      </c>
      <c r="U92" s="87">
        <f t="shared" si="19"/>
        <v>24.05609492988134</v>
      </c>
      <c r="V92" s="82">
        <v>13</v>
      </c>
      <c r="W92" s="87">
        <f t="shared" si="20"/>
        <v>0.70118662351672056</v>
      </c>
      <c r="X92" s="88">
        <v>14</v>
      </c>
      <c r="Y92" s="84">
        <f t="shared" si="21"/>
        <v>0.75512405609492983</v>
      </c>
      <c r="Z92" s="89">
        <v>33</v>
      </c>
      <c r="AA92" s="90">
        <f t="shared" si="22"/>
        <v>1.7799352750809061</v>
      </c>
    </row>
    <row r="93" spans="1:27" s="76" customFormat="1" ht="15.75" x14ac:dyDescent="0.25">
      <c r="A93" s="1447"/>
      <c r="B93" s="1442"/>
      <c r="C93" s="91" t="s">
        <v>313</v>
      </c>
      <c r="D93" s="2" t="s">
        <v>312</v>
      </c>
      <c r="E93" s="109">
        <v>2972</v>
      </c>
      <c r="F93" s="177">
        <v>2967</v>
      </c>
      <c r="G93" s="94">
        <f t="shared" si="11"/>
        <v>99.831763122476445</v>
      </c>
      <c r="H93" s="95">
        <v>21</v>
      </c>
      <c r="I93" s="94">
        <f t="shared" si="12"/>
        <v>0.70778564206268957</v>
      </c>
      <c r="J93" s="95">
        <f t="shared" si="13"/>
        <v>2946</v>
      </c>
      <c r="K93" s="94">
        <f t="shared" si="14"/>
        <v>99.292214357937311</v>
      </c>
      <c r="L93" s="96">
        <v>8</v>
      </c>
      <c r="M93" s="97">
        <f t="shared" si="15"/>
        <v>0.27155465037338761</v>
      </c>
      <c r="N93" s="95">
        <v>2332</v>
      </c>
      <c r="O93" s="98">
        <f t="shared" si="16"/>
        <v>79.158180583842494</v>
      </c>
      <c r="P93" s="191">
        <v>12</v>
      </c>
      <c r="Q93" s="99">
        <f t="shared" si="17"/>
        <v>0.40733197556008144</v>
      </c>
      <c r="R93" s="95">
        <v>29</v>
      </c>
      <c r="S93" s="94">
        <f t="shared" si="18"/>
        <v>0.98438560760353022</v>
      </c>
      <c r="T93" s="95">
        <v>401</v>
      </c>
      <c r="U93" s="100">
        <f t="shared" si="19"/>
        <v>13.611676849966056</v>
      </c>
      <c r="V93" s="95">
        <v>122</v>
      </c>
      <c r="W93" s="100">
        <f t="shared" si="20"/>
        <v>4.1412084181941617</v>
      </c>
      <c r="X93" s="101">
        <v>16</v>
      </c>
      <c r="Y93" s="97">
        <f t="shared" si="21"/>
        <v>0.54310930074677533</v>
      </c>
      <c r="Z93" s="102">
        <v>26</v>
      </c>
      <c r="AA93" s="103">
        <f t="shared" si="22"/>
        <v>0.88255261371350979</v>
      </c>
    </row>
    <row r="94" spans="1:27" s="76" customFormat="1" ht="15.75" x14ac:dyDescent="0.25">
      <c r="A94" s="1447"/>
      <c r="B94" s="1442"/>
      <c r="C94" s="91" t="s">
        <v>314</v>
      </c>
      <c r="D94" s="2" t="s">
        <v>315</v>
      </c>
      <c r="E94" s="105">
        <v>3426</v>
      </c>
      <c r="F94" s="178">
        <v>3416</v>
      </c>
      <c r="G94" s="94">
        <f t="shared" si="11"/>
        <v>99.708114419147691</v>
      </c>
      <c r="H94" s="105">
        <v>27</v>
      </c>
      <c r="I94" s="94">
        <f t="shared" si="12"/>
        <v>0.79039812646370022</v>
      </c>
      <c r="J94" s="95">
        <f t="shared" si="13"/>
        <v>3389</v>
      </c>
      <c r="K94" s="94">
        <f t="shared" si="14"/>
        <v>99.2096018735363</v>
      </c>
      <c r="L94" s="106">
        <v>20</v>
      </c>
      <c r="M94" s="97">
        <f t="shared" si="15"/>
        <v>0.59014458542342874</v>
      </c>
      <c r="N94" s="105">
        <v>2659</v>
      </c>
      <c r="O94" s="98">
        <f t="shared" si="16"/>
        <v>78.459722632044844</v>
      </c>
      <c r="P94" s="178">
        <v>13</v>
      </c>
      <c r="Q94" s="99">
        <f t="shared" si="17"/>
        <v>0.38359398052522869</v>
      </c>
      <c r="R94" s="105">
        <v>28</v>
      </c>
      <c r="S94" s="94">
        <f t="shared" si="18"/>
        <v>0.82620241959280027</v>
      </c>
      <c r="T94" s="105">
        <v>472</v>
      </c>
      <c r="U94" s="100">
        <f t="shared" si="19"/>
        <v>13.927412215992918</v>
      </c>
      <c r="V94" s="105">
        <v>140</v>
      </c>
      <c r="W94" s="100">
        <f t="shared" si="20"/>
        <v>4.1310120979640015</v>
      </c>
      <c r="X94" s="104">
        <v>19</v>
      </c>
      <c r="Y94" s="97">
        <f t="shared" si="21"/>
        <v>0.56063735615225729</v>
      </c>
      <c r="Z94" s="107">
        <v>38</v>
      </c>
      <c r="AA94" s="103">
        <f t="shared" si="22"/>
        <v>1.1212747123045146</v>
      </c>
    </row>
    <row r="95" spans="1:27" s="76" customFormat="1" ht="15.75" x14ac:dyDescent="0.25">
      <c r="A95" s="1447"/>
      <c r="B95" s="1442"/>
      <c r="C95" s="91" t="s">
        <v>316</v>
      </c>
      <c r="D95" s="2" t="s">
        <v>317</v>
      </c>
      <c r="E95" s="109">
        <v>2267</v>
      </c>
      <c r="F95" s="180">
        <v>2214</v>
      </c>
      <c r="G95" s="94">
        <f t="shared" si="11"/>
        <v>97.662108513453902</v>
      </c>
      <c r="H95" s="92">
        <v>25</v>
      </c>
      <c r="I95" s="94">
        <f t="shared" si="12"/>
        <v>1.1291779584462511</v>
      </c>
      <c r="J95" s="95">
        <f t="shared" si="13"/>
        <v>2189</v>
      </c>
      <c r="K95" s="94">
        <f t="shared" si="14"/>
        <v>98.870822041553751</v>
      </c>
      <c r="L95" s="108">
        <v>11</v>
      </c>
      <c r="M95" s="97">
        <f t="shared" si="15"/>
        <v>0.50251256281407031</v>
      </c>
      <c r="N95" s="177">
        <v>2029</v>
      </c>
      <c r="O95" s="98">
        <f t="shared" si="16"/>
        <v>92.690726359068066</v>
      </c>
      <c r="P95" s="191">
        <v>14</v>
      </c>
      <c r="Q95" s="99">
        <f t="shared" si="17"/>
        <v>0.6395614435815441</v>
      </c>
      <c r="R95" s="109">
        <v>24</v>
      </c>
      <c r="S95" s="94">
        <f t="shared" si="18"/>
        <v>1.0963910461397899</v>
      </c>
      <c r="T95" s="109">
        <v>78</v>
      </c>
      <c r="U95" s="100">
        <f t="shared" si="19"/>
        <v>3.563270899954317</v>
      </c>
      <c r="V95" s="109">
        <v>0</v>
      </c>
      <c r="W95" s="100">
        <f t="shared" si="20"/>
        <v>0</v>
      </c>
      <c r="X95" s="109">
        <v>22</v>
      </c>
      <c r="Y95" s="97">
        <f t="shared" si="21"/>
        <v>1.0050251256281406</v>
      </c>
      <c r="Z95" s="110">
        <v>11</v>
      </c>
      <c r="AA95" s="103">
        <f t="shared" si="22"/>
        <v>0.50251256281407031</v>
      </c>
    </row>
    <row r="96" spans="1:27" s="76" customFormat="1" ht="15.75" x14ac:dyDescent="0.25">
      <c r="A96" s="1447"/>
      <c r="B96" s="1442"/>
      <c r="C96" s="91" t="s">
        <v>318</v>
      </c>
      <c r="D96" s="2" t="s">
        <v>319</v>
      </c>
      <c r="E96" s="109">
        <v>1226</v>
      </c>
      <c r="F96" s="177">
        <v>1206</v>
      </c>
      <c r="G96" s="94">
        <f t="shared" si="11"/>
        <v>98.368678629690052</v>
      </c>
      <c r="H96" s="93">
        <v>21</v>
      </c>
      <c r="I96" s="94">
        <f t="shared" si="12"/>
        <v>1.7412935323383085</v>
      </c>
      <c r="J96" s="95">
        <f t="shared" si="13"/>
        <v>1185</v>
      </c>
      <c r="K96" s="94">
        <f t="shared" si="14"/>
        <v>98.258706467661696</v>
      </c>
      <c r="L96" s="108">
        <v>5</v>
      </c>
      <c r="M96" s="97">
        <f t="shared" si="15"/>
        <v>0.42194092827004215</v>
      </c>
      <c r="N96" s="177">
        <v>951</v>
      </c>
      <c r="O96" s="98">
        <f t="shared" si="16"/>
        <v>80.25316455696202</v>
      </c>
      <c r="P96" s="177">
        <v>15</v>
      </c>
      <c r="Q96" s="99">
        <f t="shared" si="17"/>
        <v>1.2658227848101267</v>
      </c>
      <c r="R96" s="93">
        <v>26</v>
      </c>
      <c r="S96" s="94">
        <f t="shared" si="18"/>
        <v>2.1940928270042193</v>
      </c>
      <c r="T96" s="177">
        <v>118</v>
      </c>
      <c r="U96" s="100">
        <f t="shared" si="19"/>
        <v>9.957805907172995</v>
      </c>
      <c r="V96" s="177">
        <v>14</v>
      </c>
      <c r="W96" s="100">
        <f t="shared" si="20"/>
        <v>1.1814345991561181</v>
      </c>
      <c r="X96" s="93">
        <v>23</v>
      </c>
      <c r="Y96" s="97">
        <f t="shared" si="21"/>
        <v>1.9409282700421941</v>
      </c>
      <c r="Z96" s="93">
        <v>33</v>
      </c>
      <c r="AA96" s="103">
        <f t="shared" si="22"/>
        <v>2.7848101265822787</v>
      </c>
    </row>
    <row r="97" spans="1:27" s="76" customFormat="1" ht="16.5" thickBot="1" x14ac:dyDescent="0.3">
      <c r="A97" s="1447"/>
      <c r="B97" s="1445"/>
      <c r="C97" s="136" t="s">
        <v>320</v>
      </c>
      <c r="D97" s="8" t="s">
        <v>321</v>
      </c>
      <c r="E97" s="152">
        <v>2653</v>
      </c>
      <c r="F97" s="185">
        <v>2645</v>
      </c>
      <c r="G97" s="139">
        <f t="shared" si="11"/>
        <v>99.698454579721073</v>
      </c>
      <c r="H97" s="137">
        <v>22</v>
      </c>
      <c r="I97" s="139">
        <f t="shared" si="12"/>
        <v>0.83175803402646498</v>
      </c>
      <c r="J97" s="140">
        <f t="shared" si="13"/>
        <v>2623</v>
      </c>
      <c r="K97" s="139">
        <f t="shared" si="14"/>
        <v>99.168241965973536</v>
      </c>
      <c r="L97" s="151">
        <v>3</v>
      </c>
      <c r="M97" s="142">
        <f t="shared" si="15"/>
        <v>0.1143728555089592</v>
      </c>
      <c r="N97" s="152">
        <v>2216</v>
      </c>
      <c r="O97" s="143">
        <f t="shared" si="16"/>
        <v>84.4834159359512</v>
      </c>
      <c r="P97" s="152">
        <v>16</v>
      </c>
      <c r="Q97" s="144">
        <f t="shared" si="17"/>
        <v>0.60998856271444912</v>
      </c>
      <c r="R97" s="152">
        <v>30</v>
      </c>
      <c r="S97" s="139">
        <f t="shared" si="18"/>
        <v>1.1437285550895921</v>
      </c>
      <c r="T97" s="152">
        <v>323</v>
      </c>
      <c r="U97" s="145">
        <f t="shared" si="19"/>
        <v>12.31414410979794</v>
      </c>
      <c r="V97" s="152">
        <v>0</v>
      </c>
      <c r="W97" s="145">
        <f t="shared" si="20"/>
        <v>0</v>
      </c>
      <c r="X97" s="152">
        <v>18</v>
      </c>
      <c r="Y97" s="142">
        <f t="shared" si="21"/>
        <v>0.68623713305375522</v>
      </c>
      <c r="Z97" s="153">
        <v>17</v>
      </c>
      <c r="AA97" s="146">
        <f t="shared" si="22"/>
        <v>0.64811284788410217</v>
      </c>
    </row>
    <row r="98" spans="1:27" s="76" customFormat="1" ht="15.75" x14ac:dyDescent="0.25">
      <c r="A98" s="1447"/>
      <c r="B98" s="1441" t="s">
        <v>322</v>
      </c>
      <c r="C98" s="125" t="s">
        <v>323</v>
      </c>
      <c r="D98" s="9" t="s">
        <v>324</v>
      </c>
      <c r="E98" s="182">
        <v>2550</v>
      </c>
      <c r="F98" s="183">
        <v>2534</v>
      </c>
      <c r="G98" s="126">
        <f t="shared" si="11"/>
        <v>99.372549019607845</v>
      </c>
      <c r="H98" s="127">
        <v>19</v>
      </c>
      <c r="I98" s="126">
        <f t="shared" si="12"/>
        <v>0.74980268350434098</v>
      </c>
      <c r="J98" s="127">
        <f t="shared" si="13"/>
        <v>2515</v>
      </c>
      <c r="K98" s="126">
        <f t="shared" si="14"/>
        <v>99.250197316495658</v>
      </c>
      <c r="L98" s="128">
        <v>4</v>
      </c>
      <c r="M98" s="129">
        <f t="shared" si="15"/>
        <v>0.15904572564612326</v>
      </c>
      <c r="N98" s="127">
        <v>2020</v>
      </c>
      <c r="O98" s="130">
        <f t="shared" si="16"/>
        <v>80.318091451292247</v>
      </c>
      <c r="P98" s="193">
        <v>12</v>
      </c>
      <c r="Q98" s="131">
        <f t="shared" si="17"/>
        <v>0.47713717693836982</v>
      </c>
      <c r="R98" s="127">
        <v>22</v>
      </c>
      <c r="S98" s="126">
        <f t="shared" si="18"/>
        <v>0.87475149105367789</v>
      </c>
      <c r="T98" s="127">
        <v>417</v>
      </c>
      <c r="U98" s="132">
        <f t="shared" si="19"/>
        <v>16.580516898608348</v>
      </c>
      <c r="V98" s="127">
        <v>0</v>
      </c>
      <c r="W98" s="132">
        <f t="shared" si="20"/>
        <v>0</v>
      </c>
      <c r="X98" s="157">
        <v>10</v>
      </c>
      <c r="Y98" s="129">
        <f t="shared" si="21"/>
        <v>0.39761431411530818</v>
      </c>
      <c r="Z98" s="134">
        <v>30</v>
      </c>
      <c r="AA98" s="135">
        <f t="shared" si="22"/>
        <v>1.1928429423459244</v>
      </c>
    </row>
    <row r="99" spans="1:27" s="76" customFormat="1" ht="15.75" x14ac:dyDescent="0.25">
      <c r="A99" s="1447"/>
      <c r="B99" s="1442"/>
      <c r="C99" s="91" t="s">
        <v>325</v>
      </c>
      <c r="D99" s="2" t="s">
        <v>326</v>
      </c>
      <c r="E99" s="109">
        <v>3861</v>
      </c>
      <c r="F99" s="177">
        <v>3823</v>
      </c>
      <c r="G99" s="94">
        <f t="shared" si="11"/>
        <v>99.015799015799018</v>
      </c>
      <c r="H99" s="95">
        <v>25</v>
      </c>
      <c r="I99" s="94">
        <f t="shared" si="12"/>
        <v>0.6539366989275438</v>
      </c>
      <c r="J99" s="95">
        <f t="shared" si="13"/>
        <v>3798</v>
      </c>
      <c r="K99" s="94">
        <f t="shared" si="14"/>
        <v>99.346063301072462</v>
      </c>
      <c r="L99" s="96">
        <v>33</v>
      </c>
      <c r="M99" s="97">
        <f t="shared" si="15"/>
        <v>0.86887835703001581</v>
      </c>
      <c r="N99" s="95">
        <v>3553</v>
      </c>
      <c r="O99" s="98">
        <f t="shared" si="16"/>
        <v>93.549236440231695</v>
      </c>
      <c r="P99" s="191">
        <v>15</v>
      </c>
      <c r="Q99" s="99">
        <f t="shared" si="17"/>
        <v>0.39494470774091622</v>
      </c>
      <c r="R99" s="95">
        <v>30</v>
      </c>
      <c r="S99" s="94">
        <f t="shared" si="18"/>
        <v>0.78988941548183256</v>
      </c>
      <c r="T99" s="95">
        <v>140</v>
      </c>
      <c r="U99" s="100">
        <f t="shared" si="19"/>
        <v>3.6861506055818851</v>
      </c>
      <c r="V99" s="95">
        <v>0</v>
      </c>
      <c r="W99" s="100">
        <f t="shared" si="20"/>
        <v>0</v>
      </c>
      <c r="X99" s="101">
        <v>14</v>
      </c>
      <c r="Y99" s="97">
        <f t="shared" si="21"/>
        <v>0.36861506055818855</v>
      </c>
      <c r="Z99" s="102">
        <v>13</v>
      </c>
      <c r="AA99" s="103">
        <f t="shared" si="22"/>
        <v>0.34228541337546076</v>
      </c>
    </row>
    <row r="100" spans="1:27" s="76" customFormat="1" ht="15.75" x14ac:dyDescent="0.25">
      <c r="A100" s="1447"/>
      <c r="B100" s="1442"/>
      <c r="C100" s="91" t="s">
        <v>327</v>
      </c>
      <c r="D100" s="2" t="s">
        <v>328</v>
      </c>
      <c r="E100" s="105">
        <v>3676</v>
      </c>
      <c r="F100" s="178">
        <v>3669</v>
      </c>
      <c r="G100" s="94">
        <f t="shared" ref="G100:G105" si="23">F100*100/E100</f>
        <v>99.809575625680083</v>
      </c>
      <c r="H100" s="105">
        <v>22</v>
      </c>
      <c r="I100" s="94">
        <f t="shared" ref="I100:I105" si="24">H100*100/F100</f>
        <v>0.59961842463886617</v>
      </c>
      <c r="J100" s="95">
        <f t="shared" ref="J100:J105" si="25">F100-H100</f>
        <v>3647</v>
      </c>
      <c r="K100" s="94">
        <f t="shared" ref="K100:K106" si="26">J100*100/F100</f>
        <v>99.400381575361138</v>
      </c>
      <c r="L100" s="106">
        <v>24</v>
      </c>
      <c r="M100" s="97">
        <f t="shared" ref="M100:M106" si="27">L100/J100*100</f>
        <v>0.65807513024403619</v>
      </c>
      <c r="N100" s="105">
        <v>3469</v>
      </c>
      <c r="O100" s="98">
        <f t="shared" ref="O100:O106" si="28">N100/J100*100</f>
        <v>95.119276117356733</v>
      </c>
      <c r="P100" s="178">
        <v>13</v>
      </c>
      <c r="Q100" s="99">
        <f t="shared" ref="Q100:Q106" si="29">P100/J100*100</f>
        <v>0.3564573622155196</v>
      </c>
      <c r="R100" s="105">
        <v>38</v>
      </c>
      <c r="S100" s="94">
        <f t="shared" ref="S100:S106" si="30">R100*100/J100</f>
        <v>1.0419522895530573</v>
      </c>
      <c r="T100" s="105">
        <v>72</v>
      </c>
      <c r="U100" s="100">
        <f t="shared" ref="U100:U106" si="31">T100/J100*100</f>
        <v>1.9742253907321083</v>
      </c>
      <c r="V100" s="105">
        <v>0</v>
      </c>
      <c r="W100" s="100">
        <f t="shared" ref="W100:W105" si="32">V100*100/J100</f>
        <v>0</v>
      </c>
      <c r="X100" s="104">
        <v>12</v>
      </c>
      <c r="Y100" s="97">
        <f t="shared" ref="Y100:Y105" si="33">X100*100/J100</f>
        <v>0.32903756512201809</v>
      </c>
      <c r="Z100" s="107">
        <v>19</v>
      </c>
      <c r="AA100" s="103">
        <f t="shared" ref="AA100:AA105" si="34">Z100*100/J100</f>
        <v>0.52097614477652865</v>
      </c>
    </row>
    <row r="101" spans="1:27" s="76" customFormat="1" ht="16.5" thickBot="1" x14ac:dyDescent="0.3">
      <c r="A101" s="1447"/>
      <c r="B101" s="1443"/>
      <c r="C101" s="113" t="s">
        <v>329</v>
      </c>
      <c r="D101" s="3" t="s">
        <v>330</v>
      </c>
      <c r="E101" s="121">
        <v>2710</v>
      </c>
      <c r="F101" s="179">
        <v>2710</v>
      </c>
      <c r="G101" s="115">
        <f t="shared" si="23"/>
        <v>100</v>
      </c>
      <c r="H101" s="114">
        <v>19</v>
      </c>
      <c r="I101" s="115">
        <f t="shared" si="24"/>
        <v>0.70110701107011075</v>
      </c>
      <c r="J101" s="116">
        <f t="shared" si="25"/>
        <v>2691</v>
      </c>
      <c r="K101" s="115">
        <f t="shared" si="26"/>
        <v>99.298892988929893</v>
      </c>
      <c r="L101" s="117">
        <v>10</v>
      </c>
      <c r="M101" s="118">
        <f t="shared" si="27"/>
        <v>0.37160906726124115</v>
      </c>
      <c r="N101" s="186">
        <v>2493</v>
      </c>
      <c r="O101" s="119">
        <f t="shared" si="28"/>
        <v>92.642140468227424</v>
      </c>
      <c r="P101" s="192">
        <v>111</v>
      </c>
      <c r="Q101" s="120">
        <f t="shared" si="29"/>
        <v>4.1248606465997772</v>
      </c>
      <c r="R101" s="121">
        <v>23</v>
      </c>
      <c r="S101" s="115">
        <f t="shared" si="30"/>
        <v>0.85470085470085466</v>
      </c>
      <c r="T101" s="121">
        <v>35</v>
      </c>
      <c r="U101" s="122">
        <f t="shared" si="31"/>
        <v>1.3006317354143442</v>
      </c>
      <c r="V101" s="121">
        <v>0</v>
      </c>
      <c r="W101" s="122">
        <f t="shared" si="32"/>
        <v>0</v>
      </c>
      <c r="X101" s="121">
        <v>0</v>
      </c>
      <c r="Y101" s="118">
        <f t="shared" si="33"/>
        <v>0</v>
      </c>
      <c r="Z101" s="123">
        <v>19</v>
      </c>
      <c r="AA101" s="124">
        <f t="shared" si="34"/>
        <v>0.70605722779635827</v>
      </c>
    </row>
    <row r="102" spans="1:27" s="76" customFormat="1" ht="15.75" x14ac:dyDescent="0.25">
      <c r="A102" s="1447"/>
      <c r="B102" s="1444" t="s">
        <v>331</v>
      </c>
      <c r="C102" s="80" t="s">
        <v>332</v>
      </c>
      <c r="D102" s="4" t="s">
        <v>333</v>
      </c>
      <c r="E102" s="175">
        <v>3459</v>
      </c>
      <c r="F102" s="176">
        <v>3449</v>
      </c>
      <c r="G102" s="81">
        <f t="shared" si="23"/>
        <v>99.710899103787227</v>
      </c>
      <c r="H102" s="82">
        <v>12</v>
      </c>
      <c r="I102" s="81">
        <f t="shared" si="24"/>
        <v>0.34792693534357783</v>
      </c>
      <c r="J102" s="82">
        <f t="shared" si="25"/>
        <v>3437</v>
      </c>
      <c r="K102" s="81">
        <f t="shared" si="26"/>
        <v>99.65207306465642</v>
      </c>
      <c r="L102" s="83">
        <v>11</v>
      </c>
      <c r="M102" s="84">
        <f t="shared" si="27"/>
        <v>0.32004655222577832</v>
      </c>
      <c r="N102" s="82">
        <v>2534</v>
      </c>
      <c r="O102" s="85">
        <f t="shared" si="28"/>
        <v>73.727087576374757</v>
      </c>
      <c r="P102" s="190">
        <v>25</v>
      </c>
      <c r="Q102" s="86">
        <f t="shared" si="29"/>
        <v>0.72737852778585976</v>
      </c>
      <c r="R102" s="82">
        <v>38</v>
      </c>
      <c r="S102" s="81">
        <f t="shared" si="30"/>
        <v>1.1056153622345068</v>
      </c>
      <c r="T102" s="82">
        <v>638</v>
      </c>
      <c r="U102" s="87">
        <f t="shared" si="31"/>
        <v>18.56270002909514</v>
      </c>
      <c r="V102" s="82">
        <v>160</v>
      </c>
      <c r="W102" s="87">
        <f t="shared" si="32"/>
        <v>4.6552225778295027</v>
      </c>
      <c r="X102" s="88">
        <v>12</v>
      </c>
      <c r="Y102" s="84">
        <f t="shared" si="33"/>
        <v>0.34914169333721268</v>
      </c>
      <c r="Z102" s="89">
        <v>19</v>
      </c>
      <c r="AA102" s="90">
        <f t="shared" si="34"/>
        <v>0.55280768111725342</v>
      </c>
    </row>
    <row r="103" spans="1:27" s="76" customFormat="1" ht="15.75" x14ac:dyDescent="0.25">
      <c r="A103" s="1447"/>
      <c r="B103" s="1442"/>
      <c r="C103" s="91" t="s">
        <v>334</v>
      </c>
      <c r="D103" s="2" t="s">
        <v>335</v>
      </c>
      <c r="E103" s="109">
        <v>3100</v>
      </c>
      <c r="F103" s="177">
        <v>3077</v>
      </c>
      <c r="G103" s="94">
        <f t="shared" si="23"/>
        <v>99.258064516129039</v>
      </c>
      <c r="H103" s="95">
        <v>23</v>
      </c>
      <c r="I103" s="94">
        <f t="shared" si="24"/>
        <v>0.74748131296717579</v>
      </c>
      <c r="J103" s="95">
        <f t="shared" si="25"/>
        <v>3054</v>
      </c>
      <c r="K103" s="94">
        <f t="shared" si="26"/>
        <v>99.252518687032818</v>
      </c>
      <c r="L103" s="96">
        <v>16</v>
      </c>
      <c r="M103" s="97">
        <f t="shared" si="27"/>
        <v>0.52390307793058288</v>
      </c>
      <c r="N103" s="95">
        <v>2792</v>
      </c>
      <c r="O103" s="98">
        <f t="shared" si="28"/>
        <v>91.421087098886716</v>
      </c>
      <c r="P103" s="191">
        <v>49</v>
      </c>
      <c r="Q103" s="99">
        <f t="shared" si="29"/>
        <v>1.6044531761624099</v>
      </c>
      <c r="R103" s="95">
        <v>29</v>
      </c>
      <c r="S103" s="94">
        <f t="shared" si="30"/>
        <v>0.94957432874918135</v>
      </c>
      <c r="T103" s="95">
        <v>145</v>
      </c>
      <c r="U103" s="100">
        <f t="shared" si="31"/>
        <v>4.7478716437459072</v>
      </c>
      <c r="V103" s="95"/>
      <c r="W103" s="100">
        <f t="shared" si="32"/>
        <v>0</v>
      </c>
      <c r="X103" s="101">
        <v>13</v>
      </c>
      <c r="Y103" s="97">
        <f t="shared" si="33"/>
        <v>0.42567125081859858</v>
      </c>
      <c r="Z103" s="102">
        <v>10</v>
      </c>
      <c r="AA103" s="103">
        <f t="shared" si="34"/>
        <v>0.32743942370661427</v>
      </c>
    </row>
    <row r="104" spans="1:27" s="76" customFormat="1" ht="15.75" x14ac:dyDescent="0.25">
      <c r="A104" s="1447"/>
      <c r="B104" s="1442"/>
      <c r="C104" s="91" t="s">
        <v>276</v>
      </c>
      <c r="D104" s="2" t="s">
        <v>336</v>
      </c>
      <c r="E104" s="105">
        <v>2728</v>
      </c>
      <c r="F104" s="178">
        <v>2717</v>
      </c>
      <c r="G104" s="94">
        <f t="shared" si="23"/>
        <v>99.596774193548384</v>
      </c>
      <c r="H104" s="105">
        <v>17</v>
      </c>
      <c r="I104" s="94">
        <f t="shared" si="24"/>
        <v>0.62569009937430986</v>
      </c>
      <c r="J104" s="95">
        <f t="shared" si="25"/>
        <v>2700</v>
      </c>
      <c r="K104" s="94">
        <f t="shared" si="26"/>
        <v>99.37430990062569</v>
      </c>
      <c r="L104" s="106">
        <v>15</v>
      </c>
      <c r="M104" s="97">
        <f t="shared" si="27"/>
        <v>0.55555555555555558</v>
      </c>
      <c r="N104" s="105">
        <v>2462</v>
      </c>
      <c r="O104" s="98">
        <f t="shared" si="28"/>
        <v>91.185185185185176</v>
      </c>
      <c r="P104" s="178">
        <v>50</v>
      </c>
      <c r="Q104" s="99">
        <f t="shared" si="29"/>
        <v>1.8518518518518516</v>
      </c>
      <c r="R104" s="105">
        <v>27</v>
      </c>
      <c r="S104" s="94">
        <f t="shared" si="30"/>
        <v>1</v>
      </c>
      <c r="T104" s="105">
        <v>125</v>
      </c>
      <c r="U104" s="100">
        <f t="shared" si="31"/>
        <v>4.6296296296296298</v>
      </c>
      <c r="V104" s="105">
        <v>0</v>
      </c>
      <c r="W104" s="100">
        <f t="shared" si="32"/>
        <v>0</v>
      </c>
      <c r="X104" s="104">
        <v>11</v>
      </c>
      <c r="Y104" s="97">
        <f t="shared" si="33"/>
        <v>0.40740740740740738</v>
      </c>
      <c r="Z104" s="107">
        <v>10</v>
      </c>
      <c r="AA104" s="103">
        <f t="shared" si="34"/>
        <v>0.37037037037037035</v>
      </c>
    </row>
    <row r="105" spans="1:27" s="76" customFormat="1" ht="16.5" thickBot="1" x14ac:dyDescent="0.3">
      <c r="A105" s="1448"/>
      <c r="B105" s="1443"/>
      <c r="C105" s="113" t="s">
        <v>337</v>
      </c>
      <c r="D105" s="3" t="s">
        <v>338</v>
      </c>
      <c r="E105" s="121">
        <v>3600</v>
      </c>
      <c r="F105" s="179">
        <v>3589</v>
      </c>
      <c r="G105" s="115">
        <f t="shared" si="23"/>
        <v>99.694444444444443</v>
      </c>
      <c r="H105" s="114">
        <v>23</v>
      </c>
      <c r="I105" s="115">
        <f t="shared" si="24"/>
        <v>0.64084703259960996</v>
      </c>
      <c r="J105" s="116">
        <f t="shared" si="25"/>
        <v>3566</v>
      </c>
      <c r="K105" s="115">
        <f t="shared" si="26"/>
        <v>99.359152967400391</v>
      </c>
      <c r="L105" s="117">
        <v>29</v>
      </c>
      <c r="M105" s="118">
        <f t="shared" si="27"/>
        <v>0.81323611890072922</v>
      </c>
      <c r="N105" s="186">
        <v>2934</v>
      </c>
      <c r="O105" s="119">
        <f t="shared" si="28"/>
        <v>82.277061132922043</v>
      </c>
      <c r="P105" s="192">
        <v>16</v>
      </c>
      <c r="Q105" s="120">
        <f t="shared" si="29"/>
        <v>0.44868199663488501</v>
      </c>
      <c r="R105" s="121">
        <v>34</v>
      </c>
      <c r="S105" s="115">
        <f t="shared" si="30"/>
        <v>0.95344924284913068</v>
      </c>
      <c r="T105" s="121">
        <v>456</v>
      </c>
      <c r="U105" s="122">
        <f t="shared" si="31"/>
        <v>12.787436904094223</v>
      </c>
      <c r="V105" s="121">
        <v>66</v>
      </c>
      <c r="W105" s="122">
        <f t="shared" si="32"/>
        <v>1.8508132361189007</v>
      </c>
      <c r="X105" s="121">
        <v>13</v>
      </c>
      <c r="Y105" s="118">
        <f t="shared" si="33"/>
        <v>0.3645541222658441</v>
      </c>
      <c r="Z105" s="123">
        <v>18</v>
      </c>
      <c r="AA105" s="124">
        <f t="shared" si="34"/>
        <v>0.50476724621424562</v>
      </c>
    </row>
    <row r="106" spans="1:27" s="76" customFormat="1" ht="20.25" customHeight="1" thickBot="1" x14ac:dyDescent="0.3">
      <c r="A106" s="200" t="s">
        <v>32</v>
      </c>
      <c r="B106" s="159"/>
      <c r="C106" s="159"/>
      <c r="D106" s="160"/>
      <c r="E106" s="163">
        <f>SUM(E35:E105)</f>
        <v>181634</v>
      </c>
      <c r="F106" s="163">
        <f>SUM(F35:F105)</f>
        <v>180021</v>
      </c>
      <c r="G106" s="162">
        <f>F106*100/E106</f>
        <v>99.111950405761036</v>
      </c>
      <c r="H106" s="163">
        <f>SUM(H35:H105)</f>
        <v>1937</v>
      </c>
      <c r="I106" s="162">
        <f>H106*100/F106</f>
        <v>1.075985579460174</v>
      </c>
      <c r="J106" s="163">
        <f>SUM(J35:J105)</f>
        <v>178084</v>
      </c>
      <c r="K106" s="162">
        <f t="shared" si="26"/>
        <v>98.92401442053982</v>
      </c>
      <c r="L106" s="164">
        <f>SUM(L35:L105)</f>
        <v>919</v>
      </c>
      <c r="M106" s="165">
        <f t="shared" si="27"/>
        <v>0.51604860627569005</v>
      </c>
      <c r="N106" s="163">
        <f>SUM(N35:N105)</f>
        <v>132241</v>
      </c>
      <c r="O106" s="166">
        <f t="shared" si="28"/>
        <v>74.257653691516367</v>
      </c>
      <c r="P106" s="163">
        <f>SUM(P35:P105)</f>
        <v>1164</v>
      </c>
      <c r="Q106" s="167">
        <f t="shared" si="29"/>
        <v>0.65362413243188611</v>
      </c>
      <c r="R106" s="163">
        <f>SUM(R35:R105)</f>
        <v>2315</v>
      </c>
      <c r="S106" s="162">
        <f t="shared" si="30"/>
        <v>1.2999483389860964</v>
      </c>
      <c r="T106" s="163">
        <f>SUM(T35:T105)</f>
        <v>30734</v>
      </c>
      <c r="U106" s="168">
        <f t="shared" si="31"/>
        <v>17.258147840345007</v>
      </c>
      <c r="V106" s="163">
        <f>SUM(V35:V105)</f>
        <v>9044</v>
      </c>
      <c r="W106" s="168">
        <f>V106*100/J106</f>
        <v>5.0785022798230051</v>
      </c>
      <c r="X106" s="161">
        <f>SUM(X35:X105)</f>
        <v>836</v>
      </c>
      <c r="Y106" s="165">
        <f>X106*100/J106</f>
        <v>0.46944138721052986</v>
      </c>
      <c r="Z106" s="163">
        <f>SUM(Z35:Z105)</f>
        <v>831</v>
      </c>
      <c r="AA106" s="169">
        <f>Z106*100/J106</f>
        <v>0.46663372341142384</v>
      </c>
    </row>
    <row r="107" spans="1:27" s="76" customFormat="1" ht="15.75" thickTop="1" x14ac:dyDescent="0.25">
      <c r="D107" s="77"/>
      <c r="E107" s="187"/>
      <c r="F107" s="187"/>
      <c r="N107" s="187"/>
      <c r="O107" s="79"/>
      <c r="P107" s="187"/>
      <c r="T107" s="187"/>
      <c r="V107" s="187"/>
    </row>
    <row r="108" spans="1:27" s="76" customFormat="1" x14ac:dyDescent="0.25">
      <c r="D108" s="77"/>
      <c r="E108" s="187"/>
      <c r="F108" s="187"/>
      <c r="N108" s="188"/>
      <c r="O108" s="79"/>
      <c r="P108" s="187"/>
      <c r="T108" s="187"/>
      <c r="V108" s="187"/>
    </row>
  </sheetData>
  <mergeCells count="41">
    <mergeCell ref="A12:A25"/>
    <mergeCell ref="A26:B26"/>
    <mergeCell ref="B98:B101"/>
    <mergeCell ref="A1:Y1"/>
    <mergeCell ref="A2:Y2"/>
    <mergeCell ref="A3:Y3"/>
    <mergeCell ref="A4:Y4"/>
    <mergeCell ref="A5:Y5"/>
    <mergeCell ref="A7:Y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B71:B75"/>
    <mergeCell ref="B76:B80"/>
    <mergeCell ref="B81:B86"/>
    <mergeCell ref="H33:H34"/>
    <mergeCell ref="I33:I34"/>
    <mergeCell ref="A35:A105"/>
    <mergeCell ref="A33:A34"/>
    <mergeCell ref="E33:E34"/>
    <mergeCell ref="F33:F34"/>
    <mergeCell ref="G33:G34"/>
    <mergeCell ref="B102:B105"/>
    <mergeCell ref="B87:B91"/>
    <mergeCell ref="B92:B97"/>
    <mergeCell ref="B44:B46"/>
    <mergeCell ref="B47:B52"/>
    <mergeCell ref="B53:B59"/>
    <mergeCell ref="B60:B65"/>
    <mergeCell ref="B66:B70"/>
    <mergeCell ref="J33:J34"/>
    <mergeCell ref="K33:K34"/>
    <mergeCell ref="L33:AA33"/>
    <mergeCell ref="B35:B38"/>
    <mergeCell ref="B39:B4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90"/>
  <sheetViews>
    <sheetView topLeftCell="A8" workbookViewId="0">
      <selection activeCell="G16" sqref="G16"/>
    </sheetView>
  </sheetViews>
  <sheetFormatPr defaultRowHeight="15" x14ac:dyDescent="0.25"/>
  <cols>
    <col min="1" max="1" width="8.5703125" customWidth="1"/>
    <col min="2" max="2" width="12.7109375" customWidth="1"/>
    <col min="3" max="3" width="20.28515625" customWidth="1"/>
    <col min="4" max="4" width="23.7109375" customWidth="1"/>
  </cols>
  <sheetData>
    <row r="1" spans="1:103" x14ac:dyDescent="0.25">
      <c r="A1" s="13"/>
      <c r="B1" s="13"/>
      <c r="C1" s="13"/>
      <c r="D1" s="13"/>
      <c r="E1" s="13"/>
      <c r="F1" s="14"/>
      <c r="G1" s="15"/>
      <c r="H1" s="13"/>
      <c r="I1" s="13"/>
      <c r="J1" s="13"/>
      <c r="K1" s="16"/>
      <c r="L1" s="16"/>
      <c r="M1" s="16"/>
      <c r="N1" s="16"/>
      <c r="O1" s="16"/>
      <c r="P1" s="16"/>
      <c r="Q1" s="16"/>
      <c r="R1" s="13"/>
      <c r="S1" s="13"/>
      <c r="T1" s="17"/>
      <c r="U1" s="17"/>
      <c r="V1" s="13"/>
      <c r="W1" s="13"/>
      <c r="X1" s="13"/>
      <c r="Y1" s="13"/>
      <c r="Z1" s="18"/>
      <c r="AA1" s="13"/>
      <c r="AB1" s="13"/>
      <c r="AC1" s="13"/>
    </row>
    <row r="2" spans="1:103" x14ac:dyDescent="0.25">
      <c r="A2" s="13"/>
      <c r="B2" s="13"/>
      <c r="C2" s="13"/>
      <c r="D2" s="13"/>
      <c r="E2" s="13"/>
      <c r="F2" s="14"/>
      <c r="G2" s="15"/>
      <c r="H2" s="13"/>
      <c r="I2" s="13"/>
      <c r="J2" s="13"/>
      <c r="K2" s="16"/>
      <c r="L2" s="16"/>
      <c r="M2" s="16"/>
      <c r="N2" s="16"/>
      <c r="O2" s="16"/>
      <c r="P2" s="16"/>
      <c r="Q2" s="16"/>
      <c r="R2" s="13"/>
      <c r="S2" s="13"/>
      <c r="T2" s="17"/>
      <c r="U2" s="17"/>
      <c r="V2" s="13"/>
      <c r="W2" s="13"/>
      <c r="X2" s="13"/>
      <c r="Y2" s="13"/>
      <c r="Z2" s="18"/>
      <c r="AA2" s="13"/>
      <c r="AB2" s="13"/>
      <c r="AC2" s="13"/>
    </row>
    <row r="3" spans="1:103" ht="18.75" x14ac:dyDescent="0.25">
      <c r="A3" s="1325" t="s">
        <v>173</v>
      </c>
      <c r="B3" s="1325"/>
      <c r="C3" s="1325"/>
      <c r="D3" s="1325"/>
      <c r="E3" s="1325"/>
      <c r="F3" s="1325"/>
      <c r="G3" s="1325"/>
      <c r="H3" s="1325"/>
      <c r="I3" s="1325"/>
      <c r="J3" s="1325"/>
      <c r="K3" s="1325"/>
      <c r="L3" s="1325"/>
      <c r="M3" s="1325"/>
      <c r="N3" s="1325"/>
      <c r="O3" s="1325"/>
      <c r="P3" s="1325"/>
      <c r="Q3" s="1325"/>
      <c r="R3" s="1325"/>
      <c r="S3" s="1325"/>
      <c r="T3" s="1325"/>
      <c r="U3" s="1325"/>
      <c r="V3" s="1325"/>
      <c r="W3" s="1325"/>
      <c r="X3" s="1325"/>
      <c r="Y3" s="1325"/>
      <c r="Z3" s="1325"/>
      <c r="AA3" s="13"/>
      <c r="AB3" s="13"/>
      <c r="AC3" s="13"/>
    </row>
    <row r="4" spans="1:103" ht="15.75" x14ac:dyDescent="0.25">
      <c r="A4" s="1326" t="s">
        <v>174</v>
      </c>
      <c r="B4" s="1326"/>
      <c r="C4" s="1326"/>
      <c r="D4" s="1326"/>
      <c r="E4" s="1326"/>
      <c r="F4" s="1326"/>
      <c r="G4" s="1326"/>
      <c r="H4" s="1326"/>
      <c r="I4" s="1326"/>
      <c r="J4" s="1326"/>
      <c r="K4" s="1326"/>
      <c r="L4" s="1326"/>
      <c r="M4" s="1326"/>
      <c r="N4" s="1326"/>
      <c r="O4" s="1326"/>
      <c r="P4" s="1326"/>
      <c r="Q4" s="1326"/>
      <c r="R4" s="1326"/>
      <c r="S4" s="1326"/>
      <c r="T4" s="1326"/>
      <c r="U4" s="1326"/>
      <c r="V4" s="1326"/>
      <c r="W4" s="1326"/>
      <c r="X4" s="1326"/>
      <c r="Y4" s="1326"/>
      <c r="Z4" s="1326"/>
      <c r="AA4" s="13"/>
      <c r="AB4" s="13"/>
      <c r="AC4" s="13"/>
    </row>
    <row r="5" spans="1:103" ht="21" x14ac:dyDescent="0.25">
      <c r="A5" s="10"/>
      <c r="B5" s="10"/>
      <c r="C5" s="10"/>
      <c r="D5" s="10"/>
      <c r="E5" s="10"/>
      <c r="F5" s="19"/>
      <c r="G5" s="20"/>
      <c r="H5" s="10"/>
      <c r="I5" s="10"/>
      <c r="J5" s="1326" t="s">
        <v>175</v>
      </c>
      <c r="K5" s="1326"/>
      <c r="L5" s="1326"/>
      <c r="M5" s="1326"/>
      <c r="N5" s="1326"/>
      <c r="O5" s="194"/>
      <c r="P5" s="194"/>
      <c r="Q5" s="194"/>
      <c r="R5" s="194"/>
      <c r="S5" s="194"/>
      <c r="T5" s="10"/>
      <c r="U5" s="10"/>
      <c r="V5" s="10"/>
      <c r="W5" s="10"/>
      <c r="X5" s="13"/>
      <c r="Y5" s="13"/>
      <c r="Z5" s="18"/>
      <c r="AA5" s="13"/>
      <c r="AB5" s="13"/>
      <c r="AC5" s="13"/>
    </row>
    <row r="6" spans="1:103" ht="21" x14ac:dyDescent="0.25">
      <c r="A6" s="10"/>
      <c r="B6" s="10"/>
      <c r="C6" s="10"/>
      <c r="D6" s="10"/>
      <c r="E6" s="10"/>
      <c r="F6" s="19"/>
      <c r="G6" s="20"/>
      <c r="H6" s="10"/>
      <c r="I6" s="10"/>
      <c r="L6" s="959" t="s">
        <v>686</v>
      </c>
      <c r="O6" s="959"/>
      <c r="P6" s="194"/>
      <c r="Q6" s="194"/>
      <c r="R6" s="194"/>
      <c r="S6" s="194"/>
      <c r="T6" s="10"/>
      <c r="U6" s="10"/>
      <c r="V6" s="10"/>
      <c r="W6" s="10"/>
      <c r="X6" s="13"/>
      <c r="Y6" s="13"/>
      <c r="Z6" s="18"/>
      <c r="AA6" s="13"/>
      <c r="AB6" s="13"/>
      <c r="AC6" s="13"/>
    </row>
    <row r="7" spans="1:103" x14ac:dyDescent="0.25">
      <c r="A7" s="21"/>
      <c r="B7" s="21"/>
      <c r="C7" s="21"/>
      <c r="D7" s="21"/>
      <c r="E7" s="21"/>
      <c r="F7" s="22"/>
      <c r="G7" s="23"/>
      <c r="H7" s="21"/>
      <c r="I7" s="21"/>
      <c r="J7" s="21"/>
      <c r="K7" s="24"/>
      <c r="L7" s="24"/>
      <c r="M7" s="24"/>
      <c r="N7" s="24"/>
      <c r="O7" s="24"/>
      <c r="P7" s="24"/>
      <c r="Q7" s="24"/>
      <c r="R7" s="21"/>
      <c r="S7" s="21"/>
      <c r="T7" s="25"/>
      <c r="U7" s="25"/>
      <c r="V7" s="21"/>
      <c r="W7" s="21"/>
      <c r="X7" s="13"/>
      <c r="Y7" s="13"/>
      <c r="Z7" s="18"/>
      <c r="AA7" s="13"/>
      <c r="AB7" s="13"/>
      <c r="AC7" s="13"/>
    </row>
    <row r="8" spans="1:103" ht="18.75" x14ac:dyDescent="0.25">
      <c r="A8" s="1325" t="s">
        <v>0</v>
      </c>
      <c r="B8" s="1325"/>
      <c r="C8" s="1325"/>
      <c r="D8" s="1325"/>
      <c r="E8" s="1325"/>
      <c r="F8" s="1325"/>
      <c r="G8" s="1325"/>
      <c r="H8" s="1325"/>
      <c r="I8" s="1325"/>
      <c r="J8" s="1325"/>
      <c r="K8" s="1325"/>
      <c r="L8" s="1325"/>
      <c r="M8" s="1325"/>
      <c r="N8" s="1325"/>
      <c r="O8" s="1325"/>
      <c r="P8" s="1325"/>
      <c r="Q8" s="1325"/>
      <c r="R8" s="1325"/>
      <c r="S8" s="1325"/>
      <c r="T8" s="1325"/>
      <c r="U8" s="1325"/>
      <c r="V8" s="1325"/>
      <c r="W8" s="1325"/>
      <c r="X8" s="1325"/>
      <c r="Y8" s="1325"/>
      <c r="Z8" s="1325"/>
      <c r="AA8" s="1325"/>
      <c r="AB8" s="13"/>
      <c r="AC8" s="13"/>
    </row>
    <row r="9" spans="1:103" ht="19.5" thickBot="1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13"/>
      <c r="AC9" s="13"/>
    </row>
    <row r="10" spans="1:103" s="859" customFormat="1" ht="17.25" thickTop="1" thickBot="1" x14ac:dyDescent="0.3">
      <c r="A10" s="1449" t="s">
        <v>1</v>
      </c>
      <c r="B10" s="5" t="s">
        <v>196</v>
      </c>
      <c r="C10" s="1435" t="s">
        <v>3</v>
      </c>
      <c r="D10" s="1470" t="s">
        <v>4</v>
      </c>
      <c r="E10" s="1455" t="s">
        <v>5</v>
      </c>
      <c r="F10" s="1426" t="s">
        <v>6</v>
      </c>
      <c r="G10" s="1472" t="s">
        <v>5</v>
      </c>
      <c r="H10" s="1435" t="s">
        <v>7</v>
      </c>
      <c r="I10" s="1474" t="s">
        <v>5</v>
      </c>
      <c r="J10" s="1439" t="s">
        <v>8</v>
      </c>
      <c r="K10" s="1439"/>
      <c r="L10" s="1439"/>
      <c r="M10" s="1439"/>
      <c r="N10" s="1439"/>
      <c r="O10" s="1439"/>
      <c r="P10" s="1439"/>
      <c r="Q10" s="1439"/>
      <c r="R10" s="1439"/>
      <c r="S10" s="1439"/>
      <c r="T10" s="1439"/>
      <c r="U10" s="1439"/>
      <c r="V10" s="1439"/>
      <c r="W10" s="1439"/>
      <c r="X10" s="1439"/>
      <c r="Y10" s="144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</row>
    <row r="11" spans="1:103" s="859" customFormat="1" ht="15.75" thickBot="1" x14ac:dyDescent="0.3">
      <c r="A11" s="1450"/>
      <c r="B11" s="11"/>
      <c r="C11" s="1436"/>
      <c r="D11" s="1471"/>
      <c r="E11" s="1456"/>
      <c r="F11" s="1427"/>
      <c r="G11" s="1473"/>
      <c r="H11" s="1436"/>
      <c r="I11" s="1475"/>
      <c r="J11" s="6" t="s">
        <v>9</v>
      </c>
      <c r="K11" s="6" t="s">
        <v>5</v>
      </c>
      <c r="L11" s="6" t="s">
        <v>10</v>
      </c>
      <c r="M11" s="6" t="s">
        <v>5</v>
      </c>
      <c r="N11" s="6" t="s">
        <v>11</v>
      </c>
      <c r="O11" s="6" t="s">
        <v>5</v>
      </c>
      <c r="P11" s="6" t="s">
        <v>12</v>
      </c>
      <c r="Q11" s="6" t="s">
        <v>5</v>
      </c>
      <c r="R11" s="6" t="s">
        <v>13</v>
      </c>
      <c r="S11" s="6" t="s">
        <v>5</v>
      </c>
      <c r="T11" s="6" t="s">
        <v>14</v>
      </c>
      <c r="U11" s="6" t="s">
        <v>5</v>
      </c>
      <c r="V11" s="6" t="s">
        <v>15</v>
      </c>
      <c r="W11" s="6" t="s">
        <v>5</v>
      </c>
      <c r="X11" s="6" t="s">
        <v>16</v>
      </c>
      <c r="Y11" s="7" t="s">
        <v>5</v>
      </c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</row>
    <row r="12" spans="1:103" s="859" customFormat="1" ht="18" customHeight="1" x14ac:dyDescent="0.25">
      <c r="A12" s="1501" t="s">
        <v>189</v>
      </c>
      <c r="B12" s="866" t="s">
        <v>578</v>
      </c>
      <c r="C12" s="867">
        <v>21422</v>
      </c>
      <c r="D12" s="867">
        <v>21171</v>
      </c>
      <c r="E12" s="868">
        <f>+D12*100/C12</f>
        <v>98.828307347586588</v>
      </c>
      <c r="F12" s="866">
        <v>234</v>
      </c>
      <c r="G12" s="868">
        <f>+F12*100/D12</f>
        <v>1.1052855320957915</v>
      </c>
      <c r="H12" s="867">
        <v>20937</v>
      </c>
      <c r="I12" s="868">
        <f>+H12*100/D12</f>
        <v>98.894714467904208</v>
      </c>
      <c r="J12" s="866">
        <v>43</v>
      </c>
      <c r="K12" s="868">
        <f>+J12*100/H12</f>
        <v>0.20537803887854039</v>
      </c>
      <c r="L12" s="867">
        <v>15043</v>
      </c>
      <c r="M12" s="868">
        <f>+L12*100/H12</f>
        <v>71.848879973253091</v>
      </c>
      <c r="N12" s="866">
        <v>245</v>
      </c>
      <c r="O12" s="868">
        <f>+N12*100/H12</f>
        <v>1.1701771982614511</v>
      </c>
      <c r="P12" s="866">
        <v>36</v>
      </c>
      <c r="Q12" s="868">
        <f>+P12*100/H12</f>
        <v>0.17194440464249894</v>
      </c>
      <c r="R12" s="867">
        <v>4583</v>
      </c>
      <c r="S12" s="868">
        <f>+R12*100/H12</f>
        <v>21.889477957682573</v>
      </c>
      <c r="T12" s="867">
        <v>791</v>
      </c>
      <c r="U12" s="868">
        <f>+T12*100/H12</f>
        <v>3.7780006686726848</v>
      </c>
      <c r="V12" s="866">
        <v>87</v>
      </c>
      <c r="W12" s="868">
        <f>+V12*100/H12</f>
        <v>0.4155323112193724</v>
      </c>
      <c r="X12" s="866">
        <v>109</v>
      </c>
      <c r="Y12" s="869">
        <f>+X12*100/H12</f>
        <v>0.52060944738978843</v>
      </c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</row>
    <row r="13" spans="1:103" s="859" customFormat="1" ht="18" customHeight="1" x14ac:dyDescent="0.25">
      <c r="A13" s="1502"/>
      <c r="B13" s="752" t="s">
        <v>579</v>
      </c>
      <c r="C13" s="750">
        <v>15100</v>
      </c>
      <c r="D13" s="750">
        <v>14897</v>
      </c>
      <c r="E13" s="870">
        <f t="shared" ref="E13:E23" si="0">+D13*100/C13</f>
        <v>98.655629139072843</v>
      </c>
      <c r="F13" s="752">
        <v>238</v>
      </c>
      <c r="G13" s="870">
        <f t="shared" ref="G13:G24" si="1">+F13*100/D13</f>
        <v>1.5976371081425791</v>
      </c>
      <c r="H13" s="750">
        <v>14659</v>
      </c>
      <c r="I13" s="870">
        <f t="shared" ref="I13:I23" si="2">+H13*100/D13</f>
        <v>98.402362891857422</v>
      </c>
      <c r="J13" s="752">
        <v>50</v>
      </c>
      <c r="K13" s="870">
        <f t="shared" ref="K13:K23" si="3">+J13*100/H13</f>
        <v>0.34108738658844395</v>
      </c>
      <c r="L13" s="750">
        <v>9858</v>
      </c>
      <c r="M13" s="870">
        <f t="shared" ref="M13:M24" si="4">+L13*100/H13</f>
        <v>67.248789139777614</v>
      </c>
      <c r="N13" s="752">
        <v>542</v>
      </c>
      <c r="O13" s="870">
        <f t="shared" ref="O13:O24" si="5">+N13*100/H13</f>
        <v>3.6973872706187327</v>
      </c>
      <c r="P13" s="752">
        <v>8</v>
      </c>
      <c r="Q13" s="870">
        <f t="shared" ref="Q13:Q24" si="6">+P13*100/H13</f>
        <v>5.4573981854151035E-2</v>
      </c>
      <c r="R13" s="750">
        <v>3275</v>
      </c>
      <c r="S13" s="870">
        <f t="shared" ref="S13:S23" si="7">+R13*100/H13</f>
        <v>22.341223821543078</v>
      </c>
      <c r="T13" s="750">
        <v>872</v>
      </c>
      <c r="U13" s="870">
        <f t="shared" ref="U13:U24" si="8">+T13*100/H13</f>
        <v>5.9485640221024623</v>
      </c>
      <c r="V13" s="752">
        <v>31</v>
      </c>
      <c r="W13" s="870">
        <f t="shared" ref="W13:W24" si="9">+V13*100/H13</f>
        <v>0.21147417968483526</v>
      </c>
      <c r="X13" s="752">
        <v>23</v>
      </c>
      <c r="Y13" s="871">
        <f t="shared" ref="Y13:Y23" si="10">+X13*100/H13</f>
        <v>0.15690019783068423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</row>
    <row r="14" spans="1:103" s="859" customFormat="1" ht="18" customHeight="1" x14ac:dyDescent="0.25">
      <c r="A14" s="1502"/>
      <c r="B14" s="752" t="s">
        <v>142</v>
      </c>
      <c r="C14" s="750">
        <v>16997</v>
      </c>
      <c r="D14" s="750">
        <v>16907</v>
      </c>
      <c r="E14" s="870">
        <f t="shared" si="0"/>
        <v>99.470494793198796</v>
      </c>
      <c r="F14" s="752">
        <v>226</v>
      </c>
      <c r="G14" s="870">
        <f t="shared" si="1"/>
        <v>1.3367244336665287</v>
      </c>
      <c r="H14" s="750">
        <v>16681</v>
      </c>
      <c r="I14" s="870">
        <f t="shared" si="2"/>
        <v>98.663275566333468</v>
      </c>
      <c r="J14" s="752">
        <v>30</v>
      </c>
      <c r="K14" s="870">
        <f t="shared" si="3"/>
        <v>0.17984533301360831</v>
      </c>
      <c r="L14" s="750">
        <v>11950</v>
      </c>
      <c r="M14" s="870">
        <f t="shared" si="4"/>
        <v>71.638390983753965</v>
      </c>
      <c r="N14" s="752">
        <v>33</v>
      </c>
      <c r="O14" s="870">
        <f t="shared" si="5"/>
        <v>0.19782986631496913</v>
      </c>
      <c r="P14" s="752">
        <v>1</v>
      </c>
      <c r="Q14" s="870">
        <f t="shared" si="6"/>
        <v>5.994844433786943E-3</v>
      </c>
      <c r="R14" s="750">
        <v>2798</v>
      </c>
      <c r="S14" s="870">
        <f t="shared" si="7"/>
        <v>16.773574725735866</v>
      </c>
      <c r="T14" s="750">
        <v>1861</v>
      </c>
      <c r="U14" s="870">
        <f t="shared" si="8"/>
        <v>11.156405491277502</v>
      </c>
      <c r="V14" s="752">
        <v>3</v>
      </c>
      <c r="W14" s="870">
        <f t="shared" si="9"/>
        <v>1.7984533301360829E-2</v>
      </c>
      <c r="X14" s="752">
        <v>5</v>
      </c>
      <c r="Y14" s="871">
        <f t="shared" si="10"/>
        <v>2.9974222168934715E-2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</row>
    <row r="15" spans="1:103" s="859" customFormat="1" ht="18" customHeight="1" x14ac:dyDescent="0.25">
      <c r="A15" s="1502"/>
      <c r="B15" s="752" t="s">
        <v>580</v>
      </c>
      <c r="C15" s="750">
        <v>15565</v>
      </c>
      <c r="D15" s="750">
        <v>15389</v>
      </c>
      <c r="E15" s="870">
        <f t="shared" si="0"/>
        <v>98.869257950530042</v>
      </c>
      <c r="F15" s="752">
        <v>199</v>
      </c>
      <c r="G15" s="870">
        <f t="shared" si="1"/>
        <v>1.2931314575346027</v>
      </c>
      <c r="H15" s="750">
        <v>15190</v>
      </c>
      <c r="I15" s="870">
        <f t="shared" si="2"/>
        <v>98.706868542465401</v>
      </c>
      <c r="J15" s="752">
        <v>58</v>
      </c>
      <c r="K15" s="870">
        <f t="shared" si="3"/>
        <v>0.38183015141540488</v>
      </c>
      <c r="L15" s="750">
        <v>11064</v>
      </c>
      <c r="M15" s="870">
        <f t="shared" si="4"/>
        <v>72.837393021724822</v>
      </c>
      <c r="N15" s="752">
        <v>53</v>
      </c>
      <c r="O15" s="870">
        <f t="shared" si="5"/>
        <v>0.34891375905200789</v>
      </c>
      <c r="P15" s="752">
        <v>33</v>
      </c>
      <c r="Q15" s="870">
        <f t="shared" si="6"/>
        <v>0.21724818959842002</v>
      </c>
      <c r="R15" s="750">
        <v>2924</v>
      </c>
      <c r="S15" s="870">
        <f t="shared" si="7"/>
        <v>19.24950625411455</v>
      </c>
      <c r="T15" s="750">
        <v>985</v>
      </c>
      <c r="U15" s="870">
        <f t="shared" si="8"/>
        <v>6.4845292955892031</v>
      </c>
      <c r="V15" s="752">
        <v>37</v>
      </c>
      <c r="W15" s="870">
        <f t="shared" si="9"/>
        <v>0.24358130348913759</v>
      </c>
      <c r="X15" s="752">
        <v>36</v>
      </c>
      <c r="Y15" s="871">
        <f t="shared" si="10"/>
        <v>0.2369980250164582</v>
      </c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</row>
    <row r="16" spans="1:103" s="859" customFormat="1" ht="18" customHeight="1" x14ac:dyDescent="0.25">
      <c r="A16" s="1502"/>
      <c r="B16" s="752" t="s">
        <v>189</v>
      </c>
      <c r="C16" s="750">
        <v>13893</v>
      </c>
      <c r="D16" s="750">
        <v>13701</v>
      </c>
      <c r="E16" s="870">
        <f t="shared" si="0"/>
        <v>98.618009069315477</v>
      </c>
      <c r="F16" s="752">
        <v>256</v>
      </c>
      <c r="G16" s="870">
        <f t="shared" si="1"/>
        <v>1.8684767535216407</v>
      </c>
      <c r="H16" s="750">
        <v>13485</v>
      </c>
      <c r="I16" s="870">
        <f t="shared" si="2"/>
        <v>98.423472739216109</v>
      </c>
      <c r="J16" s="752">
        <v>38</v>
      </c>
      <c r="K16" s="870">
        <f t="shared" si="3"/>
        <v>0.28179458657767892</v>
      </c>
      <c r="L16" s="750">
        <v>11497</v>
      </c>
      <c r="M16" s="870">
        <f t="shared" si="4"/>
        <v>85.257693733778268</v>
      </c>
      <c r="N16" s="752">
        <v>13</v>
      </c>
      <c r="O16" s="870">
        <f t="shared" si="5"/>
        <v>9.6403411197626993E-2</v>
      </c>
      <c r="P16" s="752">
        <v>1</v>
      </c>
      <c r="Q16" s="870">
        <f t="shared" si="6"/>
        <v>7.4156470152020766E-3</v>
      </c>
      <c r="R16" s="750">
        <v>1609</v>
      </c>
      <c r="S16" s="870">
        <f t="shared" si="7"/>
        <v>11.931776047460142</v>
      </c>
      <c r="T16" s="750">
        <v>320</v>
      </c>
      <c r="U16" s="870">
        <f t="shared" si="8"/>
        <v>2.3730070448646643</v>
      </c>
      <c r="V16" s="752">
        <v>3</v>
      </c>
      <c r="W16" s="870">
        <f t="shared" si="9"/>
        <v>2.224694104560623E-2</v>
      </c>
      <c r="X16" s="752">
        <v>4</v>
      </c>
      <c r="Y16" s="871">
        <f t="shared" si="10"/>
        <v>2.9662588060808306E-2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</row>
    <row r="17" spans="1:103" s="859" customFormat="1" ht="18" customHeight="1" x14ac:dyDescent="0.25">
      <c r="A17" s="1502"/>
      <c r="B17" s="752" t="s">
        <v>581</v>
      </c>
      <c r="C17" s="750">
        <v>14166</v>
      </c>
      <c r="D17" s="750">
        <v>14028</v>
      </c>
      <c r="E17" s="870">
        <f t="shared" si="0"/>
        <v>99.025836509953407</v>
      </c>
      <c r="F17" s="752">
        <v>278</v>
      </c>
      <c r="G17" s="870">
        <f t="shared" si="1"/>
        <v>1.9817507841459938</v>
      </c>
      <c r="H17" s="750">
        <v>13750</v>
      </c>
      <c r="I17" s="870">
        <f t="shared" si="2"/>
        <v>98.018249215854013</v>
      </c>
      <c r="J17" s="752">
        <v>38</v>
      </c>
      <c r="K17" s="870">
        <f t="shared" si="3"/>
        <v>0.27636363636363637</v>
      </c>
      <c r="L17" s="750">
        <v>10436</v>
      </c>
      <c r="M17" s="870">
        <f t="shared" si="4"/>
        <v>75.898181818181811</v>
      </c>
      <c r="N17" s="752">
        <v>40</v>
      </c>
      <c r="O17" s="870">
        <f t="shared" si="5"/>
        <v>0.29090909090909089</v>
      </c>
      <c r="P17" s="752">
        <v>27</v>
      </c>
      <c r="Q17" s="870">
        <f t="shared" si="6"/>
        <v>0.19636363636363635</v>
      </c>
      <c r="R17" s="750">
        <v>1385</v>
      </c>
      <c r="S17" s="870">
        <f t="shared" si="7"/>
        <v>10.072727272727272</v>
      </c>
      <c r="T17" s="750">
        <v>1625</v>
      </c>
      <c r="U17" s="870">
        <f t="shared" si="8"/>
        <v>11.818181818181818</v>
      </c>
      <c r="V17" s="752">
        <v>95</v>
      </c>
      <c r="W17" s="870">
        <f t="shared" si="9"/>
        <v>0.69090909090909092</v>
      </c>
      <c r="X17" s="752">
        <v>104</v>
      </c>
      <c r="Y17" s="871">
        <f t="shared" si="10"/>
        <v>0.75636363636363635</v>
      </c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</row>
    <row r="18" spans="1:103" s="859" customFormat="1" ht="18" customHeight="1" x14ac:dyDescent="0.25">
      <c r="A18" s="1502"/>
      <c r="B18" s="752" t="s">
        <v>582</v>
      </c>
      <c r="C18" s="750">
        <v>18741</v>
      </c>
      <c r="D18" s="750">
        <v>18507</v>
      </c>
      <c r="E18" s="870">
        <f t="shared" si="0"/>
        <v>98.751400672322717</v>
      </c>
      <c r="F18" s="752">
        <v>300</v>
      </c>
      <c r="G18" s="870">
        <f t="shared" si="1"/>
        <v>1.6210082671421624</v>
      </c>
      <c r="H18" s="750">
        <v>18207</v>
      </c>
      <c r="I18" s="870">
        <f t="shared" si="2"/>
        <v>98.378991732857841</v>
      </c>
      <c r="J18" s="752">
        <v>52</v>
      </c>
      <c r="K18" s="870">
        <f t="shared" si="3"/>
        <v>0.28560443785357281</v>
      </c>
      <c r="L18" s="750">
        <v>13830</v>
      </c>
      <c r="M18" s="870">
        <f t="shared" si="4"/>
        <v>75.959795682979077</v>
      </c>
      <c r="N18" s="752">
        <v>9</v>
      </c>
      <c r="O18" s="870">
        <f t="shared" si="5"/>
        <v>4.9431537320810674E-2</v>
      </c>
      <c r="P18" s="752">
        <v>2</v>
      </c>
      <c r="Q18" s="870">
        <f t="shared" si="6"/>
        <v>1.0984786071291261E-2</v>
      </c>
      <c r="R18" s="750">
        <v>3177</v>
      </c>
      <c r="S18" s="870">
        <f t="shared" si="7"/>
        <v>17.449332674246168</v>
      </c>
      <c r="T18" s="750">
        <v>1133</v>
      </c>
      <c r="U18" s="870">
        <f t="shared" si="8"/>
        <v>6.2228813093864996</v>
      </c>
      <c r="V18" s="752">
        <v>2</v>
      </c>
      <c r="W18" s="870">
        <f t="shared" si="9"/>
        <v>1.0984786071291261E-2</v>
      </c>
      <c r="X18" s="752">
        <v>2</v>
      </c>
      <c r="Y18" s="871">
        <f t="shared" si="10"/>
        <v>1.0984786071291261E-2</v>
      </c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</row>
    <row r="19" spans="1:103" s="859" customFormat="1" ht="18" customHeight="1" x14ac:dyDescent="0.25">
      <c r="A19" s="1502"/>
      <c r="B19" s="752" t="s">
        <v>583</v>
      </c>
      <c r="C19" s="750">
        <v>13652</v>
      </c>
      <c r="D19" s="750">
        <v>13554</v>
      </c>
      <c r="E19" s="870">
        <f t="shared" si="0"/>
        <v>99.28215646059185</v>
      </c>
      <c r="F19" s="752">
        <v>92</v>
      </c>
      <c r="G19" s="870">
        <f t="shared" si="1"/>
        <v>0.67876641581820862</v>
      </c>
      <c r="H19" s="750">
        <v>13462</v>
      </c>
      <c r="I19" s="870">
        <f t="shared" si="2"/>
        <v>99.321233584181797</v>
      </c>
      <c r="J19" s="752">
        <v>12</v>
      </c>
      <c r="K19" s="870">
        <f t="shared" si="3"/>
        <v>8.9139800921111276E-2</v>
      </c>
      <c r="L19" s="750">
        <v>12053</v>
      </c>
      <c r="M19" s="870">
        <f t="shared" si="4"/>
        <v>89.533501708512844</v>
      </c>
      <c r="N19" s="752">
        <v>10</v>
      </c>
      <c r="O19" s="870">
        <f t="shared" si="5"/>
        <v>7.4283167434259403E-2</v>
      </c>
      <c r="P19" s="752">
        <v>0</v>
      </c>
      <c r="Q19" s="870">
        <f t="shared" si="6"/>
        <v>0</v>
      </c>
      <c r="R19" s="750">
        <v>1380</v>
      </c>
      <c r="S19" s="870">
        <f t="shared" si="7"/>
        <v>10.251077105927797</v>
      </c>
      <c r="T19" s="750">
        <v>0</v>
      </c>
      <c r="U19" s="870">
        <f t="shared" si="8"/>
        <v>0</v>
      </c>
      <c r="V19" s="752">
        <v>5</v>
      </c>
      <c r="W19" s="870">
        <f t="shared" si="9"/>
        <v>3.7141583717129702E-2</v>
      </c>
      <c r="X19" s="752">
        <v>2</v>
      </c>
      <c r="Y19" s="871">
        <f t="shared" si="10"/>
        <v>1.4856633486851879E-2</v>
      </c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</row>
    <row r="20" spans="1:103" s="859" customFormat="1" ht="18" customHeight="1" x14ac:dyDescent="0.25">
      <c r="A20" s="1502"/>
      <c r="B20" s="752" t="s">
        <v>584</v>
      </c>
      <c r="C20" s="750">
        <v>15035</v>
      </c>
      <c r="D20" s="750">
        <v>14805</v>
      </c>
      <c r="E20" s="870">
        <f t="shared" si="0"/>
        <v>98.470236115729961</v>
      </c>
      <c r="F20" s="752">
        <v>226</v>
      </c>
      <c r="G20" s="870">
        <f t="shared" si="1"/>
        <v>1.5265113137453563</v>
      </c>
      <c r="H20" s="750">
        <v>14613</v>
      </c>
      <c r="I20" s="870">
        <f t="shared" si="2"/>
        <v>98.703140830800407</v>
      </c>
      <c r="J20" s="752">
        <v>22</v>
      </c>
      <c r="K20" s="870">
        <f t="shared" si="3"/>
        <v>0.15055087935399986</v>
      </c>
      <c r="L20" s="750">
        <v>11675</v>
      </c>
      <c r="M20" s="870">
        <f t="shared" si="4"/>
        <v>79.894614384452197</v>
      </c>
      <c r="N20" s="752">
        <v>49</v>
      </c>
      <c r="O20" s="870">
        <f t="shared" si="5"/>
        <v>0.3353178676520906</v>
      </c>
      <c r="P20" s="752">
        <v>128</v>
      </c>
      <c r="Q20" s="870">
        <f t="shared" si="6"/>
        <v>0.87593238896872649</v>
      </c>
      <c r="R20" s="750">
        <v>2676</v>
      </c>
      <c r="S20" s="870">
        <f t="shared" si="7"/>
        <v>18.312461506877437</v>
      </c>
      <c r="T20" s="750">
        <v>17</v>
      </c>
      <c r="U20" s="870">
        <f t="shared" si="8"/>
        <v>0.11633477040990899</v>
      </c>
      <c r="V20" s="752">
        <v>26</v>
      </c>
      <c r="W20" s="870">
        <f t="shared" si="9"/>
        <v>0.17792376650927255</v>
      </c>
      <c r="X20" s="752">
        <v>20</v>
      </c>
      <c r="Y20" s="871">
        <f t="shared" si="10"/>
        <v>0.13686443577636351</v>
      </c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</row>
    <row r="21" spans="1:103" s="859" customFormat="1" ht="18" customHeight="1" x14ac:dyDescent="0.25">
      <c r="A21" s="1502"/>
      <c r="B21" s="752" t="s">
        <v>585</v>
      </c>
      <c r="C21" s="750">
        <v>15942</v>
      </c>
      <c r="D21" s="750">
        <v>15164</v>
      </c>
      <c r="E21" s="870">
        <f t="shared" si="0"/>
        <v>95.119809308744195</v>
      </c>
      <c r="F21" s="752">
        <v>177</v>
      </c>
      <c r="G21" s="870">
        <f t="shared" si="1"/>
        <v>1.1672381957267213</v>
      </c>
      <c r="H21" s="750">
        <v>14987</v>
      </c>
      <c r="I21" s="870">
        <f t="shared" si="2"/>
        <v>98.832761804273275</v>
      </c>
      <c r="J21" s="752">
        <v>76</v>
      </c>
      <c r="K21" s="870">
        <f t="shared" si="3"/>
        <v>0.50710615867084807</v>
      </c>
      <c r="L21" s="750">
        <v>11535</v>
      </c>
      <c r="M21" s="870">
        <f t="shared" si="4"/>
        <v>76.966704477213582</v>
      </c>
      <c r="N21" s="752">
        <v>5</v>
      </c>
      <c r="O21" s="870">
        <f t="shared" si="5"/>
        <v>3.3362247280976844E-2</v>
      </c>
      <c r="P21" s="752">
        <v>533</v>
      </c>
      <c r="Q21" s="870">
        <f t="shared" si="6"/>
        <v>3.5564155601521317</v>
      </c>
      <c r="R21" s="750">
        <v>2129</v>
      </c>
      <c r="S21" s="870">
        <f t="shared" si="7"/>
        <v>14.205644892239942</v>
      </c>
      <c r="T21" s="750">
        <v>577</v>
      </c>
      <c r="U21" s="870">
        <f t="shared" si="8"/>
        <v>3.8500033362247281</v>
      </c>
      <c r="V21" s="752">
        <v>65</v>
      </c>
      <c r="W21" s="870">
        <f t="shared" si="9"/>
        <v>0.43370921465269902</v>
      </c>
      <c r="X21" s="752">
        <v>67</v>
      </c>
      <c r="Y21" s="871">
        <f t="shared" si="10"/>
        <v>0.44705411356508973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</row>
    <row r="22" spans="1:103" s="859" customFormat="1" ht="18" customHeight="1" x14ac:dyDescent="0.25">
      <c r="A22" s="1502"/>
      <c r="B22" s="752" t="s">
        <v>586</v>
      </c>
      <c r="C22" s="750">
        <v>22529</v>
      </c>
      <c r="D22" s="750">
        <v>21247</v>
      </c>
      <c r="E22" s="870">
        <f t="shared" si="0"/>
        <v>94.309556571530024</v>
      </c>
      <c r="F22" s="752">
        <v>235</v>
      </c>
      <c r="G22" s="870">
        <f t="shared" si="1"/>
        <v>1.106038499552878</v>
      </c>
      <c r="H22" s="750">
        <v>21013</v>
      </c>
      <c r="I22" s="870">
        <f t="shared" si="2"/>
        <v>98.898668047253736</v>
      </c>
      <c r="J22" s="752">
        <v>36</v>
      </c>
      <c r="K22" s="870">
        <f t="shared" si="3"/>
        <v>0.17132251463379813</v>
      </c>
      <c r="L22" s="750">
        <v>14151</v>
      </c>
      <c r="M22" s="870">
        <f t="shared" si="4"/>
        <v>67.344025127302146</v>
      </c>
      <c r="N22" s="752">
        <v>26</v>
      </c>
      <c r="O22" s="870">
        <f t="shared" si="5"/>
        <v>0.12373292723552087</v>
      </c>
      <c r="P22" s="752">
        <v>582</v>
      </c>
      <c r="Q22" s="870">
        <f t="shared" si="6"/>
        <v>2.7697139865797364</v>
      </c>
      <c r="R22" s="750">
        <v>2298</v>
      </c>
      <c r="S22" s="870">
        <f t="shared" si="7"/>
        <v>10.936087184124114</v>
      </c>
      <c r="T22" s="750">
        <v>3688</v>
      </c>
      <c r="U22" s="870">
        <f t="shared" si="8"/>
        <v>17.551039832484651</v>
      </c>
      <c r="V22" s="752">
        <v>137</v>
      </c>
      <c r="W22" s="870">
        <f t="shared" si="9"/>
        <v>0.65197734735639845</v>
      </c>
      <c r="X22" s="752">
        <v>95</v>
      </c>
      <c r="Y22" s="871">
        <f t="shared" si="10"/>
        <v>0.45210108028363394</v>
      </c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</row>
    <row r="23" spans="1:103" s="859" customFormat="1" ht="18" customHeight="1" thickBot="1" x14ac:dyDescent="0.3">
      <c r="A23" s="1503"/>
      <c r="B23" s="872" t="s">
        <v>36</v>
      </c>
      <c r="C23" s="873">
        <v>10114</v>
      </c>
      <c r="D23" s="873">
        <v>10114</v>
      </c>
      <c r="E23" s="874">
        <f t="shared" si="0"/>
        <v>100</v>
      </c>
      <c r="F23" s="872">
        <v>140</v>
      </c>
      <c r="G23" s="874">
        <f t="shared" si="1"/>
        <v>1.3842198932173224</v>
      </c>
      <c r="H23" s="873">
        <v>9899</v>
      </c>
      <c r="I23" s="874">
        <f t="shared" si="2"/>
        <v>97.874233735416254</v>
      </c>
      <c r="J23" s="872">
        <v>10</v>
      </c>
      <c r="K23" s="874">
        <f t="shared" si="3"/>
        <v>0.10102030508132134</v>
      </c>
      <c r="L23" s="873">
        <v>5163</v>
      </c>
      <c r="M23" s="874">
        <f t="shared" si="4"/>
        <v>52.156783513486211</v>
      </c>
      <c r="N23" s="872">
        <v>12</v>
      </c>
      <c r="O23" s="874">
        <f t="shared" si="5"/>
        <v>0.12122436609758562</v>
      </c>
      <c r="P23" s="872">
        <v>550</v>
      </c>
      <c r="Q23" s="874">
        <f t="shared" si="6"/>
        <v>5.5561167794726742</v>
      </c>
      <c r="R23" s="873">
        <v>2887</v>
      </c>
      <c r="S23" s="874">
        <f t="shared" si="7"/>
        <v>29.164562076977472</v>
      </c>
      <c r="T23" s="873">
        <v>1272</v>
      </c>
      <c r="U23" s="874">
        <f t="shared" si="8"/>
        <v>12.849782806344075</v>
      </c>
      <c r="V23" s="872">
        <v>5</v>
      </c>
      <c r="W23" s="874">
        <f t="shared" si="9"/>
        <v>5.0510152540660672E-2</v>
      </c>
      <c r="X23" s="872">
        <v>0</v>
      </c>
      <c r="Y23" s="875">
        <f t="shared" si="10"/>
        <v>0</v>
      </c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</row>
    <row r="24" spans="1:103" s="859" customFormat="1" ht="22.5" customHeight="1" thickBot="1" x14ac:dyDescent="0.3">
      <c r="A24" s="1504" t="s">
        <v>32</v>
      </c>
      <c r="B24" s="1505"/>
      <c r="C24" s="876">
        <f>SUM(C12:C23)</f>
        <v>193156</v>
      </c>
      <c r="D24" s="876">
        <f>SUM(D12:D23)</f>
        <v>189484</v>
      </c>
      <c r="E24" s="877">
        <f>+D24*100/C24</f>
        <v>98.098945929714844</v>
      </c>
      <c r="F24" s="878">
        <f>SUM(F12:F23)</f>
        <v>2601</v>
      </c>
      <c r="G24" s="877">
        <f t="shared" si="1"/>
        <v>1.3726752654577694</v>
      </c>
      <c r="H24" s="876">
        <f>SUM(H12:H23)</f>
        <v>186883</v>
      </c>
      <c r="I24" s="877">
        <f>+H24*100/D24</f>
        <v>98.627324734542228</v>
      </c>
      <c r="J24" s="878">
        <f>SUM(J12:J23)</f>
        <v>465</v>
      </c>
      <c r="K24" s="877">
        <f>+J24*100/H24</f>
        <v>0.24881877966428192</v>
      </c>
      <c r="L24" s="876">
        <f>SUM(L12:L23)</f>
        <v>138255</v>
      </c>
      <c r="M24" s="877">
        <f t="shared" si="4"/>
        <v>73.979441682764076</v>
      </c>
      <c r="N24" s="878">
        <f>SUM(N12:N23)</f>
        <v>1037</v>
      </c>
      <c r="O24" s="877">
        <f t="shared" si="5"/>
        <v>0.55489263335883954</v>
      </c>
      <c r="P24" s="878">
        <f>SUM(P12:P23)</f>
        <v>1901</v>
      </c>
      <c r="Q24" s="877">
        <f t="shared" si="6"/>
        <v>1.0172139787995698</v>
      </c>
      <c r="R24" s="876">
        <f>SUM(R12:R23)</f>
        <v>31121</v>
      </c>
      <c r="S24" s="877">
        <f>+R24*100/H24</f>
        <v>16.652665036413158</v>
      </c>
      <c r="T24" s="876">
        <f>SUM(T12:T23)</f>
        <v>13141</v>
      </c>
      <c r="U24" s="877">
        <f t="shared" si="8"/>
        <v>7.0316722227275887</v>
      </c>
      <c r="V24" s="878">
        <f>SUM(V12:V23)</f>
        <v>496</v>
      </c>
      <c r="W24" s="877">
        <f t="shared" si="9"/>
        <v>0.26540669830856739</v>
      </c>
      <c r="X24" s="878">
        <f>SUM(X12:X23)</f>
        <v>467</v>
      </c>
      <c r="Y24" s="879">
        <f>+X24*100/H24</f>
        <v>0.24988896796391324</v>
      </c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</row>
    <row r="25" spans="1:103" ht="19.5" thickTop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13"/>
      <c r="AC25" s="13"/>
    </row>
    <row r="26" spans="1:103" ht="15.75" thickBot="1" x14ac:dyDescent="0.3">
      <c r="A26" s="13"/>
      <c r="B26" s="13"/>
      <c r="C26" s="13"/>
      <c r="D26" s="13"/>
      <c r="E26" s="13"/>
      <c r="F26" s="14"/>
      <c r="G26" s="15"/>
      <c r="H26" s="13"/>
      <c r="I26" s="13"/>
      <c r="J26" s="13"/>
      <c r="K26" s="16"/>
      <c r="L26" s="16"/>
      <c r="M26" s="16"/>
      <c r="N26" s="16"/>
      <c r="O26" s="16"/>
      <c r="P26" s="16"/>
      <c r="Q26" s="16"/>
      <c r="R26" s="189"/>
      <c r="S26" s="189"/>
      <c r="T26" s="189"/>
      <c r="U26" s="189"/>
      <c r="V26" s="189"/>
      <c r="W26" s="189"/>
      <c r="X26" s="189"/>
      <c r="Y26" s="189"/>
      <c r="Z26" s="18"/>
      <c r="AA26" s="13"/>
      <c r="AB26" s="13"/>
      <c r="AC26" s="13"/>
    </row>
    <row r="27" spans="1:103" ht="16.5" thickTop="1" x14ac:dyDescent="0.25">
      <c r="A27" s="1476" t="s">
        <v>1</v>
      </c>
      <c r="B27" s="1486" t="s">
        <v>196</v>
      </c>
      <c r="C27" s="1486" t="s">
        <v>33</v>
      </c>
      <c r="D27" s="1486" t="s">
        <v>34</v>
      </c>
      <c r="E27" s="1478" t="s">
        <v>3</v>
      </c>
      <c r="F27" s="1480" t="s">
        <v>4</v>
      </c>
      <c r="G27" s="1482" t="s">
        <v>5</v>
      </c>
      <c r="H27" s="1484" t="s">
        <v>6</v>
      </c>
      <c r="I27" s="1488" t="s">
        <v>5</v>
      </c>
      <c r="J27" s="1478" t="s">
        <v>7</v>
      </c>
      <c r="K27" s="1495" t="s">
        <v>5</v>
      </c>
      <c r="L27" s="1497" t="s">
        <v>8</v>
      </c>
      <c r="M27" s="1497"/>
      <c r="N27" s="1497"/>
      <c r="O27" s="1497"/>
      <c r="P27" s="1497"/>
      <c r="Q27" s="1497"/>
      <c r="R27" s="1497"/>
      <c r="S27" s="1497"/>
      <c r="T27" s="1497"/>
      <c r="U27" s="1497"/>
      <c r="V27" s="1497"/>
      <c r="W27" s="1497"/>
      <c r="X27" s="1497"/>
      <c r="Y27" s="1497"/>
      <c r="Z27" s="1497"/>
      <c r="AA27" s="1498"/>
      <c r="AB27" s="13"/>
      <c r="AC27" s="13"/>
    </row>
    <row r="28" spans="1:103" ht="15.75" thickBot="1" x14ac:dyDescent="0.3">
      <c r="A28" s="1477"/>
      <c r="B28" s="1487"/>
      <c r="C28" s="1487"/>
      <c r="D28" s="1487"/>
      <c r="E28" s="1479"/>
      <c r="F28" s="1481"/>
      <c r="G28" s="1483"/>
      <c r="H28" s="1485"/>
      <c r="I28" s="1489"/>
      <c r="J28" s="1479"/>
      <c r="K28" s="1496"/>
      <c r="L28" s="880" t="s">
        <v>9</v>
      </c>
      <c r="M28" s="880" t="s">
        <v>5</v>
      </c>
      <c r="N28" s="880" t="s">
        <v>10</v>
      </c>
      <c r="O28" s="880" t="s">
        <v>5</v>
      </c>
      <c r="P28" s="880" t="s">
        <v>11</v>
      </c>
      <c r="Q28" s="880" t="s">
        <v>5</v>
      </c>
      <c r="R28" s="880" t="s">
        <v>12</v>
      </c>
      <c r="S28" s="880" t="s">
        <v>5</v>
      </c>
      <c r="T28" s="880" t="s">
        <v>13</v>
      </c>
      <c r="U28" s="880" t="s">
        <v>5</v>
      </c>
      <c r="V28" s="880" t="s">
        <v>14</v>
      </c>
      <c r="W28" s="880" t="s">
        <v>5</v>
      </c>
      <c r="X28" s="880" t="s">
        <v>15</v>
      </c>
      <c r="Y28" s="880" t="s">
        <v>5</v>
      </c>
      <c r="Z28" s="880" t="s">
        <v>16</v>
      </c>
      <c r="AA28" s="881" t="s">
        <v>5</v>
      </c>
      <c r="AB28" s="13"/>
      <c r="AC28" s="13"/>
    </row>
    <row r="29" spans="1:103" ht="15.75" x14ac:dyDescent="0.25">
      <c r="A29" s="1509" t="s">
        <v>189</v>
      </c>
      <c r="B29" s="1506" t="s">
        <v>578</v>
      </c>
      <c r="C29" s="505" t="s">
        <v>587</v>
      </c>
      <c r="D29" s="505" t="s">
        <v>588</v>
      </c>
      <c r="E29" s="892">
        <v>3253</v>
      </c>
      <c r="F29" s="893">
        <v>3093</v>
      </c>
      <c r="G29" s="894">
        <f>+F29*100/E29</f>
        <v>95.08146326467876</v>
      </c>
      <c r="H29" s="895">
        <v>16</v>
      </c>
      <c r="I29" s="896">
        <f>+H29*100/F29</f>
        <v>0.5172971225347559</v>
      </c>
      <c r="J29" s="895">
        <f>F29-H29</f>
        <v>3077</v>
      </c>
      <c r="K29" s="897">
        <f>J29*100/F29</f>
        <v>99.482702877465243</v>
      </c>
      <c r="L29" s="898">
        <v>11</v>
      </c>
      <c r="M29" s="899">
        <f>L29*100/J29</f>
        <v>0.3574910627234319</v>
      </c>
      <c r="N29" s="895">
        <f>J29-L29-P29-R29-T29-V29-X29-Z29</f>
        <v>2070</v>
      </c>
      <c r="O29" s="896">
        <f>N29*100/J29</f>
        <v>67.273318167045829</v>
      </c>
      <c r="P29" s="898">
        <v>30</v>
      </c>
      <c r="Q29" s="900">
        <f>P29*100/J29</f>
        <v>0.9749756256093598</v>
      </c>
      <c r="R29" s="895">
        <v>2</v>
      </c>
      <c r="S29" s="896">
        <f>R29*100/J29</f>
        <v>6.4998375040623987E-2</v>
      </c>
      <c r="T29" s="895">
        <v>505</v>
      </c>
      <c r="U29" s="901">
        <f>T29*100/J29</f>
        <v>16.412089697757555</v>
      </c>
      <c r="V29" s="895">
        <v>432</v>
      </c>
      <c r="W29" s="901">
        <f>V29*100/J29</f>
        <v>14.039649008774781</v>
      </c>
      <c r="X29" s="898">
        <v>12</v>
      </c>
      <c r="Y29" s="899">
        <f>X29*100/J29</f>
        <v>0.3899902502437439</v>
      </c>
      <c r="Z29" s="902">
        <v>15</v>
      </c>
      <c r="AA29" s="903">
        <f>Z29*100/J29</f>
        <v>0.4874878128046799</v>
      </c>
      <c r="AB29" s="189"/>
      <c r="AC29" s="860"/>
    </row>
    <row r="30" spans="1:103" ht="15.75" x14ac:dyDescent="0.25">
      <c r="A30" s="1510"/>
      <c r="B30" s="1507"/>
      <c r="C30" s="508" t="s">
        <v>589</v>
      </c>
      <c r="D30" s="508" t="s">
        <v>590</v>
      </c>
      <c r="E30" s="715">
        <v>3023</v>
      </c>
      <c r="F30" s="904">
        <v>3023</v>
      </c>
      <c r="G30" s="905">
        <f t="shared" ref="G30:G89" si="11">+F30*100/E30</f>
        <v>100</v>
      </c>
      <c r="H30" s="702">
        <v>43</v>
      </c>
      <c r="I30" s="906">
        <f t="shared" ref="I30:I89" si="12">+H30*100/F30</f>
        <v>1.4224280516043666</v>
      </c>
      <c r="J30" s="702">
        <f t="shared" ref="J30:J76" si="13">F30-H30</f>
        <v>2980</v>
      </c>
      <c r="K30" s="907">
        <f t="shared" ref="K30:K89" si="14">J30*100/F30</f>
        <v>98.577571948395629</v>
      </c>
      <c r="L30" s="908">
        <v>10</v>
      </c>
      <c r="M30" s="909">
        <f t="shared" ref="M30:M89" si="15">L30*100/J30</f>
        <v>0.33557046979865773</v>
      </c>
      <c r="N30" s="702">
        <f t="shared" ref="N30:N76" si="16">J30-L30-P30-R30-T30-V30-X30-Z30</f>
        <v>2258</v>
      </c>
      <c r="O30" s="906">
        <f t="shared" ref="O30:O89" si="17">N30*100/J30</f>
        <v>75.771812080536918</v>
      </c>
      <c r="P30" s="908">
        <v>80</v>
      </c>
      <c r="Q30" s="706">
        <f t="shared" ref="Q30:Q89" si="18">P30*100/J30</f>
        <v>2.6845637583892619</v>
      </c>
      <c r="R30" s="702">
        <v>8</v>
      </c>
      <c r="S30" s="906">
        <f t="shared" ref="S30:S89" si="19">R30*100/J30</f>
        <v>0.26845637583892618</v>
      </c>
      <c r="T30" s="702">
        <v>457</v>
      </c>
      <c r="U30" s="707">
        <f t="shared" ref="U30:U89" si="20">T30*100/J30</f>
        <v>15.335570469798657</v>
      </c>
      <c r="V30" s="702">
        <v>115</v>
      </c>
      <c r="W30" s="707">
        <f t="shared" ref="W30:W89" si="21">V30*100/J30</f>
        <v>3.8590604026845639</v>
      </c>
      <c r="X30" s="908">
        <v>22</v>
      </c>
      <c r="Y30" s="909">
        <f t="shared" ref="Y30:Y89" si="22">X30*100/J30</f>
        <v>0.73825503355704702</v>
      </c>
      <c r="Z30" s="910">
        <v>30</v>
      </c>
      <c r="AA30" s="911">
        <f t="shared" ref="AA30:AA89" si="23">Z30*100/J30</f>
        <v>1.0067114093959733</v>
      </c>
      <c r="AB30" s="189"/>
      <c r="AC30" s="189"/>
    </row>
    <row r="31" spans="1:103" ht="15.75" x14ac:dyDescent="0.25">
      <c r="A31" s="1510"/>
      <c r="B31" s="1507"/>
      <c r="C31" s="508" t="s">
        <v>126</v>
      </c>
      <c r="D31" s="508" t="s">
        <v>591</v>
      </c>
      <c r="E31" s="912">
        <v>4479</v>
      </c>
      <c r="F31" s="913">
        <v>4477</v>
      </c>
      <c r="G31" s="905">
        <f t="shared" si="11"/>
        <v>99.955347175708866</v>
      </c>
      <c r="H31" s="914">
        <v>50</v>
      </c>
      <c r="I31" s="906">
        <f t="shared" si="12"/>
        <v>1.1168192986374805</v>
      </c>
      <c r="J31" s="702">
        <f t="shared" si="13"/>
        <v>4427</v>
      </c>
      <c r="K31" s="907">
        <f t="shared" si="14"/>
        <v>98.883180701362519</v>
      </c>
      <c r="L31" s="913">
        <v>6</v>
      </c>
      <c r="M31" s="909">
        <f t="shared" si="15"/>
        <v>0.1355319629545968</v>
      </c>
      <c r="N31" s="702">
        <f t="shared" si="16"/>
        <v>3653</v>
      </c>
      <c r="O31" s="906">
        <f t="shared" si="17"/>
        <v>82.516376778857008</v>
      </c>
      <c r="P31" s="913">
        <v>36</v>
      </c>
      <c r="Q31" s="706">
        <f t="shared" si="18"/>
        <v>0.81319177772758078</v>
      </c>
      <c r="R31" s="914">
        <v>4</v>
      </c>
      <c r="S31" s="906">
        <f t="shared" si="19"/>
        <v>9.0354641969731198E-2</v>
      </c>
      <c r="T31" s="914">
        <v>709</v>
      </c>
      <c r="U31" s="707">
        <f t="shared" si="20"/>
        <v>16.015360289134854</v>
      </c>
      <c r="V31" s="914">
        <v>4</v>
      </c>
      <c r="W31" s="707">
        <f t="shared" si="21"/>
        <v>9.0354641969731198E-2</v>
      </c>
      <c r="X31" s="913">
        <v>9</v>
      </c>
      <c r="Y31" s="909">
        <f t="shared" si="22"/>
        <v>0.20329794443189519</v>
      </c>
      <c r="Z31" s="915">
        <v>6</v>
      </c>
      <c r="AA31" s="911">
        <f t="shared" si="23"/>
        <v>0.1355319629545968</v>
      </c>
      <c r="AB31" s="861"/>
      <c r="AC31" s="861"/>
    </row>
    <row r="32" spans="1:103" ht="15.75" x14ac:dyDescent="0.25">
      <c r="A32" s="1510"/>
      <c r="B32" s="1507"/>
      <c r="C32" s="508" t="s">
        <v>74</v>
      </c>
      <c r="D32" s="508" t="s">
        <v>592</v>
      </c>
      <c r="E32" s="715">
        <v>4857</v>
      </c>
      <c r="F32" s="916">
        <v>4787</v>
      </c>
      <c r="G32" s="905">
        <f t="shared" si="11"/>
        <v>98.55878114062179</v>
      </c>
      <c r="H32" s="715"/>
      <c r="I32" s="906">
        <f t="shared" si="12"/>
        <v>0</v>
      </c>
      <c r="J32" s="702">
        <f t="shared" si="13"/>
        <v>4787</v>
      </c>
      <c r="K32" s="907">
        <f t="shared" si="14"/>
        <v>100</v>
      </c>
      <c r="L32" s="907">
        <v>0</v>
      </c>
      <c r="M32" s="909">
        <f t="shared" si="15"/>
        <v>0</v>
      </c>
      <c r="N32" s="702">
        <f t="shared" si="16"/>
        <v>2977</v>
      </c>
      <c r="O32" s="906">
        <f t="shared" si="17"/>
        <v>62.189262586170877</v>
      </c>
      <c r="P32" s="908">
        <v>68</v>
      </c>
      <c r="Q32" s="706">
        <f t="shared" si="18"/>
        <v>1.4205138917902653</v>
      </c>
      <c r="R32" s="714">
        <v>9</v>
      </c>
      <c r="S32" s="906">
        <f t="shared" si="19"/>
        <v>0.1880091915604763</v>
      </c>
      <c r="T32" s="714">
        <v>1540</v>
      </c>
      <c r="U32" s="707">
        <f t="shared" si="20"/>
        <v>32.170461667014834</v>
      </c>
      <c r="V32" s="714">
        <v>145</v>
      </c>
      <c r="W32" s="707">
        <f t="shared" si="21"/>
        <v>3.0290369751410071</v>
      </c>
      <c r="X32" s="714">
        <v>16</v>
      </c>
      <c r="Y32" s="909">
        <f t="shared" si="22"/>
        <v>0.33423856277418007</v>
      </c>
      <c r="Z32" s="917">
        <v>32</v>
      </c>
      <c r="AA32" s="911">
        <f t="shared" si="23"/>
        <v>0.66847712554836014</v>
      </c>
      <c r="AB32" s="13"/>
      <c r="AC32" s="13"/>
    </row>
    <row r="33" spans="1:29" ht="15.75" x14ac:dyDescent="0.25">
      <c r="A33" s="1510"/>
      <c r="B33" s="1507"/>
      <c r="C33" s="508" t="s">
        <v>593</v>
      </c>
      <c r="D33" s="508" t="s">
        <v>594</v>
      </c>
      <c r="E33" s="715">
        <v>2218</v>
      </c>
      <c r="F33" s="904">
        <v>2216</v>
      </c>
      <c r="G33" s="905">
        <f t="shared" si="11"/>
        <v>99.909828674481517</v>
      </c>
      <c r="H33" s="904">
        <v>73</v>
      </c>
      <c r="I33" s="906">
        <f t="shared" si="12"/>
        <v>3.2942238267148016</v>
      </c>
      <c r="J33" s="702">
        <f t="shared" si="13"/>
        <v>2143</v>
      </c>
      <c r="K33" s="907">
        <f t="shared" si="14"/>
        <v>96.705776173285201</v>
      </c>
      <c r="L33" s="907">
        <v>5</v>
      </c>
      <c r="M33" s="909">
        <f t="shared" si="15"/>
        <v>0.23331777881474569</v>
      </c>
      <c r="N33" s="702">
        <f t="shared" si="16"/>
        <v>1811</v>
      </c>
      <c r="O33" s="906">
        <f t="shared" si="17"/>
        <v>84.507699486700886</v>
      </c>
      <c r="P33" s="907">
        <v>0</v>
      </c>
      <c r="Q33" s="706">
        <f t="shared" si="18"/>
        <v>0</v>
      </c>
      <c r="R33" s="904">
        <v>1</v>
      </c>
      <c r="S33" s="906">
        <f t="shared" si="19"/>
        <v>4.6663555762949137E-2</v>
      </c>
      <c r="T33" s="904">
        <v>289</v>
      </c>
      <c r="U33" s="707">
        <f t="shared" si="20"/>
        <v>13.4857676154923</v>
      </c>
      <c r="V33" s="904">
        <v>17</v>
      </c>
      <c r="W33" s="707">
        <f t="shared" si="21"/>
        <v>0.79328044797013531</v>
      </c>
      <c r="X33" s="904">
        <v>12</v>
      </c>
      <c r="Y33" s="909">
        <f t="shared" si="22"/>
        <v>0.55996266915538961</v>
      </c>
      <c r="Z33" s="918">
        <v>8</v>
      </c>
      <c r="AA33" s="911">
        <f t="shared" si="23"/>
        <v>0.37330844610359309</v>
      </c>
      <c r="AB33" s="862"/>
      <c r="AC33" s="863"/>
    </row>
    <row r="34" spans="1:29" ht="16.5" thickBot="1" x14ac:dyDescent="0.3">
      <c r="A34" s="1510"/>
      <c r="B34" s="1508"/>
      <c r="C34" s="574" t="s">
        <v>595</v>
      </c>
      <c r="D34" s="574" t="s">
        <v>596</v>
      </c>
      <c r="E34" s="919">
        <v>3592</v>
      </c>
      <c r="F34" s="920">
        <v>3575</v>
      </c>
      <c r="G34" s="921">
        <f t="shared" si="11"/>
        <v>99.526726057906458</v>
      </c>
      <c r="H34" s="919">
        <v>52</v>
      </c>
      <c r="I34" s="922">
        <f t="shared" si="12"/>
        <v>1.4545454545454546</v>
      </c>
      <c r="J34" s="720">
        <f t="shared" si="13"/>
        <v>3523</v>
      </c>
      <c r="K34" s="923">
        <f t="shared" si="14"/>
        <v>98.545454545454547</v>
      </c>
      <c r="L34" s="924">
        <v>11</v>
      </c>
      <c r="M34" s="925">
        <f t="shared" si="15"/>
        <v>0.31223389156968495</v>
      </c>
      <c r="N34" s="720">
        <f t="shared" si="16"/>
        <v>2274</v>
      </c>
      <c r="O34" s="922">
        <f t="shared" si="17"/>
        <v>64.547260857223961</v>
      </c>
      <c r="P34" s="924">
        <v>31</v>
      </c>
      <c r="Q34" s="723">
        <f t="shared" si="18"/>
        <v>0.87993187624183933</v>
      </c>
      <c r="R34" s="926">
        <v>12</v>
      </c>
      <c r="S34" s="922">
        <f t="shared" si="19"/>
        <v>0.34061879080329266</v>
      </c>
      <c r="T34" s="926">
        <v>1083</v>
      </c>
      <c r="U34" s="724">
        <f t="shared" si="20"/>
        <v>30.740845869997163</v>
      </c>
      <c r="V34" s="926">
        <v>78</v>
      </c>
      <c r="W34" s="724">
        <f t="shared" si="21"/>
        <v>2.2140221402214024</v>
      </c>
      <c r="X34" s="926">
        <v>16</v>
      </c>
      <c r="Y34" s="925">
        <f t="shared" si="22"/>
        <v>0.45415838773772355</v>
      </c>
      <c r="Z34" s="927">
        <v>18</v>
      </c>
      <c r="AA34" s="928">
        <f t="shared" si="23"/>
        <v>0.51092818620493896</v>
      </c>
      <c r="AB34" s="13"/>
      <c r="AC34" s="13"/>
    </row>
    <row r="35" spans="1:29" ht="15.75" x14ac:dyDescent="0.25">
      <c r="A35" s="1510"/>
      <c r="B35" s="1490" t="s">
        <v>579</v>
      </c>
      <c r="C35" s="866" t="s">
        <v>597</v>
      </c>
      <c r="D35" s="505" t="s">
        <v>598</v>
      </c>
      <c r="E35" s="929">
        <f>2296+3</f>
        <v>2299</v>
      </c>
      <c r="F35" s="929">
        <v>2267</v>
      </c>
      <c r="G35" s="894">
        <f t="shared" si="11"/>
        <v>98.60809047411918</v>
      </c>
      <c r="H35" s="929">
        <v>60</v>
      </c>
      <c r="I35" s="896">
        <f t="shared" si="12"/>
        <v>2.6466696074106748</v>
      </c>
      <c r="J35" s="895">
        <f t="shared" si="13"/>
        <v>2207</v>
      </c>
      <c r="K35" s="897">
        <f t="shared" si="14"/>
        <v>97.353330392589328</v>
      </c>
      <c r="L35" s="929">
        <v>0</v>
      </c>
      <c r="M35" s="899">
        <f t="shared" si="15"/>
        <v>0</v>
      </c>
      <c r="N35" s="895">
        <f t="shared" si="16"/>
        <v>1312</v>
      </c>
      <c r="O35" s="896">
        <f t="shared" si="17"/>
        <v>59.447213411871317</v>
      </c>
      <c r="P35" s="929">
        <v>219</v>
      </c>
      <c r="Q35" s="900">
        <f t="shared" si="18"/>
        <v>9.9229723606705935</v>
      </c>
      <c r="R35" s="929">
        <v>0</v>
      </c>
      <c r="S35" s="896">
        <f t="shared" si="19"/>
        <v>0</v>
      </c>
      <c r="T35" s="929">
        <v>598</v>
      </c>
      <c r="U35" s="901">
        <f t="shared" si="20"/>
        <v>27.095604893520616</v>
      </c>
      <c r="V35" s="929">
        <v>78</v>
      </c>
      <c r="W35" s="901">
        <f t="shared" si="21"/>
        <v>3.5342093339374716</v>
      </c>
      <c r="X35" s="929">
        <v>0</v>
      </c>
      <c r="Y35" s="899">
        <f t="shared" si="22"/>
        <v>0</v>
      </c>
      <c r="Z35" s="885">
        <v>0</v>
      </c>
      <c r="AA35" s="903">
        <f t="shared" si="23"/>
        <v>0</v>
      </c>
    </row>
    <row r="36" spans="1:29" ht="15.75" x14ac:dyDescent="0.25">
      <c r="A36" s="1510"/>
      <c r="B36" s="1491"/>
      <c r="C36" s="752" t="s">
        <v>599</v>
      </c>
      <c r="D36" s="508" t="s">
        <v>600</v>
      </c>
      <c r="E36" s="930">
        <f>2297+6</f>
        <v>2303</v>
      </c>
      <c r="F36" s="930">
        <v>2236</v>
      </c>
      <c r="G36" s="905">
        <f t="shared" si="11"/>
        <v>97.090751194094665</v>
      </c>
      <c r="H36" s="930">
        <v>43</v>
      </c>
      <c r="I36" s="906">
        <f t="shared" si="12"/>
        <v>1.9230769230769231</v>
      </c>
      <c r="J36" s="702">
        <f t="shared" si="13"/>
        <v>2193</v>
      </c>
      <c r="K36" s="907">
        <f t="shared" si="14"/>
        <v>98.07692307692308</v>
      </c>
      <c r="L36" s="930">
        <v>12</v>
      </c>
      <c r="M36" s="909">
        <f t="shared" si="15"/>
        <v>0.54719562243502051</v>
      </c>
      <c r="N36" s="702">
        <f t="shared" si="16"/>
        <v>1576</v>
      </c>
      <c r="O36" s="906">
        <f t="shared" si="17"/>
        <v>71.865025079799366</v>
      </c>
      <c r="P36" s="930">
        <v>12</v>
      </c>
      <c r="Q36" s="706">
        <f t="shared" si="18"/>
        <v>0.54719562243502051</v>
      </c>
      <c r="R36" s="930">
        <v>3</v>
      </c>
      <c r="S36" s="906">
        <f t="shared" si="19"/>
        <v>0.13679890560875513</v>
      </c>
      <c r="T36" s="930">
        <v>469</v>
      </c>
      <c r="U36" s="707">
        <f t="shared" si="20"/>
        <v>21.386228910168718</v>
      </c>
      <c r="V36" s="930">
        <v>89</v>
      </c>
      <c r="W36" s="707">
        <f t="shared" si="21"/>
        <v>4.0583675330597355</v>
      </c>
      <c r="X36" s="930">
        <v>20</v>
      </c>
      <c r="Y36" s="909">
        <f t="shared" si="22"/>
        <v>0.91199270405836752</v>
      </c>
      <c r="Z36" s="883">
        <v>12</v>
      </c>
      <c r="AA36" s="911">
        <f t="shared" si="23"/>
        <v>0.54719562243502051</v>
      </c>
    </row>
    <row r="37" spans="1:29" ht="15.75" x14ac:dyDescent="0.25">
      <c r="A37" s="1510"/>
      <c r="B37" s="1491"/>
      <c r="C37" s="752" t="s">
        <v>601</v>
      </c>
      <c r="D37" s="508" t="s">
        <v>602</v>
      </c>
      <c r="E37" s="930">
        <f>2956+20</f>
        <v>2976</v>
      </c>
      <c r="F37" s="930">
        <v>2968</v>
      </c>
      <c r="G37" s="905">
        <f t="shared" si="11"/>
        <v>99.731182795698928</v>
      </c>
      <c r="H37" s="930">
        <v>10</v>
      </c>
      <c r="I37" s="906">
        <f t="shared" si="12"/>
        <v>0.33692722371967654</v>
      </c>
      <c r="J37" s="702">
        <f t="shared" si="13"/>
        <v>2958</v>
      </c>
      <c r="K37" s="907">
        <f t="shared" si="14"/>
        <v>99.66307277628033</v>
      </c>
      <c r="L37" s="930">
        <v>8</v>
      </c>
      <c r="M37" s="909">
        <f t="shared" si="15"/>
        <v>0.27045300878972278</v>
      </c>
      <c r="N37" s="702">
        <f t="shared" si="16"/>
        <v>2104</v>
      </c>
      <c r="O37" s="906">
        <f t="shared" si="17"/>
        <v>71.129141311697097</v>
      </c>
      <c r="P37" s="930">
        <v>8</v>
      </c>
      <c r="Q37" s="706">
        <f t="shared" si="18"/>
        <v>0.27045300878972278</v>
      </c>
      <c r="R37" s="930">
        <v>2</v>
      </c>
      <c r="S37" s="906">
        <f t="shared" si="19"/>
        <v>6.7613252197430695E-2</v>
      </c>
      <c r="T37" s="930">
        <v>673</v>
      </c>
      <c r="U37" s="707">
        <f t="shared" si="20"/>
        <v>22.751859364435429</v>
      </c>
      <c r="V37" s="930">
        <v>156</v>
      </c>
      <c r="W37" s="707">
        <f t="shared" si="21"/>
        <v>5.2738336713995944</v>
      </c>
      <c r="X37" s="930">
        <v>4</v>
      </c>
      <c r="Y37" s="909">
        <f t="shared" si="22"/>
        <v>0.13522650439486139</v>
      </c>
      <c r="Z37" s="883">
        <v>3</v>
      </c>
      <c r="AA37" s="911">
        <f t="shared" si="23"/>
        <v>0.10141987829614604</v>
      </c>
    </row>
    <row r="38" spans="1:29" ht="15.75" x14ac:dyDescent="0.25">
      <c r="A38" s="1510"/>
      <c r="B38" s="1491"/>
      <c r="C38" s="752" t="s">
        <v>603</v>
      </c>
      <c r="D38" s="508" t="s">
        <v>600</v>
      </c>
      <c r="E38" s="930">
        <f>2310+10</f>
        <v>2320</v>
      </c>
      <c r="F38" s="930">
        <v>2268</v>
      </c>
      <c r="G38" s="905">
        <f t="shared" si="11"/>
        <v>97.758620689655174</v>
      </c>
      <c r="H38" s="930">
        <v>78</v>
      </c>
      <c r="I38" s="906">
        <f t="shared" si="12"/>
        <v>3.4391534391534391</v>
      </c>
      <c r="J38" s="702">
        <f t="shared" si="13"/>
        <v>2190</v>
      </c>
      <c r="K38" s="907">
        <f t="shared" si="14"/>
        <v>96.560846560846556</v>
      </c>
      <c r="L38" s="930">
        <v>20</v>
      </c>
      <c r="M38" s="909">
        <f t="shared" si="15"/>
        <v>0.91324200913242004</v>
      </c>
      <c r="N38" s="702">
        <f t="shared" si="16"/>
        <v>1178</v>
      </c>
      <c r="O38" s="906">
        <f t="shared" si="17"/>
        <v>53.789954337899545</v>
      </c>
      <c r="P38" s="930">
        <v>298</v>
      </c>
      <c r="Q38" s="706">
        <f t="shared" si="18"/>
        <v>13.607305936073059</v>
      </c>
      <c r="R38" s="930">
        <v>3</v>
      </c>
      <c r="S38" s="906">
        <f t="shared" si="19"/>
        <v>0.13698630136986301</v>
      </c>
      <c r="T38" s="930">
        <v>519</v>
      </c>
      <c r="U38" s="707">
        <f t="shared" si="20"/>
        <v>23.698630136986303</v>
      </c>
      <c r="V38" s="930">
        <v>163</v>
      </c>
      <c r="W38" s="707">
        <f t="shared" si="21"/>
        <v>7.4429223744292239</v>
      </c>
      <c r="X38" s="930">
        <v>5</v>
      </c>
      <c r="Y38" s="909">
        <f t="shared" si="22"/>
        <v>0.22831050228310501</v>
      </c>
      <c r="Z38" s="883">
        <v>4</v>
      </c>
      <c r="AA38" s="911">
        <f t="shared" si="23"/>
        <v>0.18264840182648401</v>
      </c>
    </row>
    <row r="39" spans="1:29" ht="15.75" x14ac:dyDescent="0.25">
      <c r="A39" s="1510"/>
      <c r="B39" s="1491"/>
      <c r="C39" s="752" t="s">
        <v>604</v>
      </c>
      <c r="D39" s="508" t="s">
        <v>598</v>
      </c>
      <c r="E39" s="930">
        <f>2136+7</f>
        <v>2143</v>
      </c>
      <c r="F39" s="930">
        <v>2108</v>
      </c>
      <c r="G39" s="905">
        <f t="shared" si="11"/>
        <v>98.366775548296786</v>
      </c>
      <c r="H39" s="930"/>
      <c r="I39" s="906">
        <f t="shared" si="12"/>
        <v>0</v>
      </c>
      <c r="J39" s="702">
        <f t="shared" si="13"/>
        <v>2108</v>
      </c>
      <c r="K39" s="907">
        <f t="shared" si="14"/>
        <v>100</v>
      </c>
      <c r="L39" s="930">
        <v>6</v>
      </c>
      <c r="M39" s="909">
        <f t="shared" si="15"/>
        <v>0.28462998102466791</v>
      </c>
      <c r="N39" s="702">
        <f t="shared" si="16"/>
        <v>1376</v>
      </c>
      <c r="O39" s="906">
        <f t="shared" si="17"/>
        <v>65.275142314990518</v>
      </c>
      <c r="P39" s="930">
        <v>5</v>
      </c>
      <c r="Q39" s="706">
        <f t="shared" si="18"/>
        <v>0.23719165085388993</v>
      </c>
      <c r="R39" s="930">
        <v>0</v>
      </c>
      <c r="S39" s="906">
        <f t="shared" si="19"/>
        <v>0</v>
      </c>
      <c r="T39" s="930">
        <v>519</v>
      </c>
      <c r="U39" s="707">
        <f t="shared" si="20"/>
        <v>24.620493358633777</v>
      </c>
      <c r="V39" s="930">
        <v>198</v>
      </c>
      <c r="W39" s="707">
        <f t="shared" si="21"/>
        <v>9.3927893738140416</v>
      </c>
      <c r="X39" s="930">
        <v>1</v>
      </c>
      <c r="Y39" s="909">
        <f t="shared" si="22"/>
        <v>4.743833017077799E-2</v>
      </c>
      <c r="Z39" s="883">
        <v>3</v>
      </c>
      <c r="AA39" s="911">
        <f t="shared" si="23"/>
        <v>0.14231499051233396</v>
      </c>
    </row>
    <row r="40" spans="1:29" ht="16.5" thickBot="1" x14ac:dyDescent="0.3">
      <c r="A40" s="1510"/>
      <c r="B40" s="1492"/>
      <c r="C40" s="872" t="s">
        <v>605</v>
      </c>
      <c r="D40" s="520" t="s">
        <v>606</v>
      </c>
      <c r="E40" s="931">
        <f>3054+5</f>
        <v>3059</v>
      </c>
      <c r="F40" s="931">
        <v>3050</v>
      </c>
      <c r="G40" s="932">
        <f t="shared" si="11"/>
        <v>99.705786204642038</v>
      </c>
      <c r="H40" s="931">
        <v>47</v>
      </c>
      <c r="I40" s="933">
        <f t="shared" si="12"/>
        <v>1.540983606557377</v>
      </c>
      <c r="J40" s="934">
        <f t="shared" si="13"/>
        <v>3003</v>
      </c>
      <c r="K40" s="935">
        <f t="shared" si="14"/>
        <v>98.459016393442624</v>
      </c>
      <c r="L40" s="931">
        <v>4</v>
      </c>
      <c r="M40" s="936">
        <f t="shared" si="15"/>
        <v>0.13320013320013321</v>
      </c>
      <c r="N40" s="934">
        <f t="shared" si="16"/>
        <v>2312</v>
      </c>
      <c r="O40" s="933">
        <f t="shared" si="17"/>
        <v>76.989676989676994</v>
      </c>
      <c r="P40" s="931">
        <v>0</v>
      </c>
      <c r="Q40" s="937">
        <f t="shared" si="18"/>
        <v>0</v>
      </c>
      <c r="R40" s="931">
        <v>0</v>
      </c>
      <c r="S40" s="933">
        <f t="shared" si="19"/>
        <v>0</v>
      </c>
      <c r="T40" s="931">
        <v>497</v>
      </c>
      <c r="U40" s="938">
        <f t="shared" si="20"/>
        <v>16.550116550116549</v>
      </c>
      <c r="V40" s="931">
        <v>188</v>
      </c>
      <c r="W40" s="938">
        <f t="shared" si="21"/>
        <v>6.2604062604062607</v>
      </c>
      <c r="X40" s="931">
        <v>1</v>
      </c>
      <c r="Y40" s="936">
        <f t="shared" si="22"/>
        <v>3.3300033300033303E-2</v>
      </c>
      <c r="Z40" s="886">
        <v>1</v>
      </c>
      <c r="AA40" s="939">
        <f t="shared" si="23"/>
        <v>3.3300033300033303E-2</v>
      </c>
    </row>
    <row r="41" spans="1:29" ht="15.75" x14ac:dyDescent="0.25">
      <c r="A41" s="1510"/>
      <c r="B41" s="1493" t="s">
        <v>142</v>
      </c>
      <c r="C41" s="158" t="s">
        <v>72</v>
      </c>
      <c r="D41" s="560" t="s">
        <v>607</v>
      </c>
      <c r="E41" s="940">
        <v>3518</v>
      </c>
      <c r="F41" s="940">
        <v>3483</v>
      </c>
      <c r="G41" s="941">
        <f t="shared" si="11"/>
        <v>99.005116543490615</v>
      </c>
      <c r="H41" s="940">
        <v>53</v>
      </c>
      <c r="I41" s="942">
        <f t="shared" si="12"/>
        <v>1.5216767154751651</v>
      </c>
      <c r="J41" s="688">
        <f t="shared" si="13"/>
        <v>3430</v>
      </c>
      <c r="K41" s="943">
        <f t="shared" si="14"/>
        <v>98.478323284524834</v>
      </c>
      <c r="L41" s="940">
        <v>11</v>
      </c>
      <c r="M41" s="944">
        <f t="shared" si="15"/>
        <v>0.32069970845481049</v>
      </c>
      <c r="N41" s="688">
        <f t="shared" si="16"/>
        <v>2815</v>
      </c>
      <c r="O41" s="942">
        <f t="shared" si="17"/>
        <v>82.069970845481052</v>
      </c>
      <c r="P41" s="940">
        <v>12</v>
      </c>
      <c r="Q41" s="693">
        <f t="shared" si="18"/>
        <v>0.3498542274052478</v>
      </c>
      <c r="R41" s="940">
        <v>0</v>
      </c>
      <c r="S41" s="942">
        <f t="shared" si="19"/>
        <v>0</v>
      </c>
      <c r="T41" s="940">
        <v>395</v>
      </c>
      <c r="U41" s="694">
        <f t="shared" si="20"/>
        <v>11.51603498542274</v>
      </c>
      <c r="V41" s="940">
        <v>197</v>
      </c>
      <c r="W41" s="694">
        <f t="shared" si="21"/>
        <v>5.7434402332361518</v>
      </c>
      <c r="X41" s="940">
        <v>0</v>
      </c>
      <c r="Y41" s="944">
        <f t="shared" si="22"/>
        <v>0</v>
      </c>
      <c r="Z41" s="884">
        <v>0</v>
      </c>
      <c r="AA41" s="945">
        <f t="shared" si="23"/>
        <v>0</v>
      </c>
    </row>
    <row r="42" spans="1:29" ht="15.75" x14ac:dyDescent="0.25">
      <c r="A42" s="1510"/>
      <c r="B42" s="1491"/>
      <c r="C42" s="112" t="s">
        <v>142</v>
      </c>
      <c r="D42" s="508" t="s">
        <v>608</v>
      </c>
      <c r="E42" s="930">
        <v>3084</v>
      </c>
      <c r="F42" s="930">
        <v>3049</v>
      </c>
      <c r="G42" s="905">
        <f t="shared" si="11"/>
        <v>98.865110246433204</v>
      </c>
      <c r="H42" s="930">
        <v>41</v>
      </c>
      <c r="I42" s="906">
        <f t="shared" si="12"/>
        <v>1.3447031813709414</v>
      </c>
      <c r="J42" s="702">
        <f t="shared" si="13"/>
        <v>3008</v>
      </c>
      <c r="K42" s="907">
        <f t="shared" si="14"/>
        <v>98.655296818629054</v>
      </c>
      <c r="L42" s="930">
        <v>9</v>
      </c>
      <c r="M42" s="909">
        <f t="shared" si="15"/>
        <v>0.29920212765957449</v>
      </c>
      <c r="N42" s="702">
        <f t="shared" si="16"/>
        <v>1290</v>
      </c>
      <c r="O42" s="906">
        <f t="shared" si="17"/>
        <v>42.88563829787234</v>
      </c>
      <c r="P42" s="930">
        <v>19</v>
      </c>
      <c r="Q42" s="706">
        <f t="shared" si="18"/>
        <v>0.63164893617021278</v>
      </c>
      <c r="R42" s="930">
        <v>0</v>
      </c>
      <c r="S42" s="906">
        <f t="shared" si="19"/>
        <v>0</v>
      </c>
      <c r="T42" s="930">
        <v>1012</v>
      </c>
      <c r="U42" s="707">
        <f t="shared" si="20"/>
        <v>33.643617021276597</v>
      </c>
      <c r="V42" s="930">
        <v>678</v>
      </c>
      <c r="W42" s="707">
        <f t="shared" si="21"/>
        <v>22.539893617021278</v>
      </c>
      <c r="X42" s="930">
        <v>0</v>
      </c>
      <c r="Y42" s="909">
        <f t="shared" si="22"/>
        <v>0</v>
      </c>
      <c r="Z42" s="883">
        <v>0</v>
      </c>
      <c r="AA42" s="911">
        <f t="shared" si="23"/>
        <v>0</v>
      </c>
    </row>
    <row r="43" spans="1:29" ht="15.75" x14ac:dyDescent="0.25">
      <c r="A43" s="1510"/>
      <c r="B43" s="1491"/>
      <c r="C43" s="112" t="s">
        <v>609</v>
      </c>
      <c r="D43" s="508" t="s">
        <v>607</v>
      </c>
      <c r="E43" s="930">
        <v>4499</v>
      </c>
      <c r="F43" s="930">
        <v>4483</v>
      </c>
      <c r="G43" s="905">
        <f t="shared" si="11"/>
        <v>99.644365414536566</v>
      </c>
      <c r="H43" s="930">
        <v>11</v>
      </c>
      <c r="I43" s="906">
        <f t="shared" si="12"/>
        <v>0.24537140307829577</v>
      </c>
      <c r="J43" s="702">
        <f t="shared" si="13"/>
        <v>4472</v>
      </c>
      <c r="K43" s="907">
        <f t="shared" si="14"/>
        <v>99.754628596921705</v>
      </c>
      <c r="L43" s="930">
        <v>4</v>
      </c>
      <c r="M43" s="909">
        <f t="shared" si="15"/>
        <v>8.9445438282647588E-2</v>
      </c>
      <c r="N43" s="702">
        <f t="shared" si="16"/>
        <v>3360</v>
      </c>
      <c r="O43" s="906">
        <f t="shared" si="17"/>
        <v>75.134168157423971</v>
      </c>
      <c r="P43" s="930">
        <v>1</v>
      </c>
      <c r="Q43" s="706">
        <f t="shared" si="18"/>
        <v>2.2361359570661897E-2</v>
      </c>
      <c r="R43" s="930">
        <v>0</v>
      </c>
      <c r="S43" s="906">
        <f t="shared" si="19"/>
        <v>0</v>
      </c>
      <c r="T43" s="930">
        <v>649</v>
      </c>
      <c r="U43" s="707">
        <f t="shared" si="20"/>
        <v>14.51252236135957</v>
      </c>
      <c r="V43" s="930">
        <v>456</v>
      </c>
      <c r="W43" s="707">
        <f t="shared" si="21"/>
        <v>10.196779964221825</v>
      </c>
      <c r="X43" s="930">
        <v>0</v>
      </c>
      <c r="Y43" s="909">
        <f t="shared" si="22"/>
        <v>0</v>
      </c>
      <c r="Z43" s="883">
        <v>2</v>
      </c>
      <c r="AA43" s="911">
        <f t="shared" si="23"/>
        <v>4.4722719141323794E-2</v>
      </c>
    </row>
    <row r="44" spans="1:29" ht="15.75" x14ac:dyDescent="0.25">
      <c r="A44" s="1510"/>
      <c r="B44" s="1491"/>
      <c r="C44" s="112" t="s">
        <v>610</v>
      </c>
      <c r="D44" s="508" t="s">
        <v>611</v>
      </c>
      <c r="E44" s="930">
        <v>2665</v>
      </c>
      <c r="F44" s="930">
        <v>2661</v>
      </c>
      <c r="G44" s="905">
        <f t="shared" si="11"/>
        <v>99.849906191369612</v>
      </c>
      <c r="H44" s="930">
        <v>51</v>
      </c>
      <c r="I44" s="906">
        <f t="shared" si="12"/>
        <v>1.9165727170236753</v>
      </c>
      <c r="J44" s="702">
        <f t="shared" si="13"/>
        <v>2610</v>
      </c>
      <c r="K44" s="907">
        <f t="shared" si="14"/>
        <v>98.083427282976331</v>
      </c>
      <c r="L44" s="930">
        <v>6</v>
      </c>
      <c r="M44" s="909">
        <f t="shared" si="15"/>
        <v>0.22988505747126436</v>
      </c>
      <c r="N44" s="702">
        <f t="shared" si="16"/>
        <v>1795</v>
      </c>
      <c r="O44" s="906">
        <f t="shared" si="17"/>
        <v>68.773946360153261</v>
      </c>
      <c r="P44" s="930">
        <v>0</v>
      </c>
      <c r="Q44" s="706">
        <f t="shared" si="18"/>
        <v>0</v>
      </c>
      <c r="R44" s="930">
        <v>0</v>
      </c>
      <c r="S44" s="906">
        <f t="shared" si="19"/>
        <v>0</v>
      </c>
      <c r="T44" s="930">
        <v>397</v>
      </c>
      <c r="U44" s="707">
        <f t="shared" si="20"/>
        <v>15.210727969348659</v>
      </c>
      <c r="V44" s="946">
        <v>411</v>
      </c>
      <c r="W44" s="707">
        <f t="shared" si="21"/>
        <v>15.74712643678161</v>
      </c>
      <c r="X44" s="930">
        <v>1</v>
      </c>
      <c r="Y44" s="909">
        <f t="shared" si="22"/>
        <v>3.8314176245210725E-2</v>
      </c>
      <c r="Z44" s="883">
        <v>0</v>
      </c>
      <c r="AA44" s="911">
        <f t="shared" si="23"/>
        <v>0</v>
      </c>
    </row>
    <row r="45" spans="1:29" ht="16.5" thickBot="1" x14ac:dyDescent="0.3">
      <c r="A45" s="1510"/>
      <c r="B45" s="1494"/>
      <c r="C45" s="887" t="s">
        <v>612</v>
      </c>
      <c r="D45" s="574" t="s">
        <v>613</v>
      </c>
      <c r="E45" s="947">
        <v>3231</v>
      </c>
      <c r="F45" s="947">
        <v>3231</v>
      </c>
      <c r="G45" s="921">
        <f t="shared" si="11"/>
        <v>100</v>
      </c>
      <c r="H45" s="947">
        <v>70</v>
      </c>
      <c r="I45" s="922">
        <f t="shared" si="12"/>
        <v>2.166511915815537</v>
      </c>
      <c r="J45" s="720">
        <f t="shared" si="13"/>
        <v>3161</v>
      </c>
      <c r="K45" s="923">
        <f t="shared" si="14"/>
        <v>97.833488084184467</v>
      </c>
      <c r="L45" s="947">
        <v>0</v>
      </c>
      <c r="M45" s="925">
        <f t="shared" si="15"/>
        <v>0</v>
      </c>
      <c r="N45" s="720">
        <f t="shared" si="16"/>
        <v>2690</v>
      </c>
      <c r="O45" s="922">
        <f t="shared" si="17"/>
        <v>85.099652008857959</v>
      </c>
      <c r="P45" s="947">
        <v>1</v>
      </c>
      <c r="Q45" s="723">
        <f t="shared" si="18"/>
        <v>3.163555836760519E-2</v>
      </c>
      <c r="R45" s="947">
        <v>1</v>
      </c>
      <c r="S45" s="922">
        <f t="shared" si="19"/>
        <v>3.163555836760519E-2</v>
      </c>
      <c r="T45" s="947">
        <v>345</v>
      </c>
      <c r="U45" s="724">
        <f t="shared" si="20"/>
        <v>10.914267636823791</v>
      </c>
      <c r="V45" s="947">
        <v>119</v>
      </c>
      <c r="W45" s="724">
        <f t="shared" si="21"/>
        <v>3.7646314457450174</v>
      </c>
      <c r="X45" s="947">
        <v>2</v>
      </c>
      <c r="Y45" s="925">
        <f t="shared" si="22"/>
        <v>6.3271116735210381E-2</v>
      </c>
      <c r="Z45" s="888">
        <v>3</v>
      </c>
      <c r="AA45" s="928">
        <f t="shared" si="23"/>
        <v>9.4906675102815571E-2</v>
      </c>
    </row>
    <row r="46" spans="1:29" ht="15.75" x14ac:dyDescent="0.25">
      <c r="A46" s="1510"/>
      <c r="B46" s="1490" t="s">
        <v>580</v>
      </c>
      <c r="C46" s="889" t="s">
        <v>614</v>
      </c>
      <c r="D46" s="505" t="s">
        <v>615</v>
      </c>
      <c r="E46" s="929">
        <v>3891</v>
      </c>
      <c r="F46" s="929">
        <v>3834</v>
      </c>
      <c r="G46" s="894">
        <f t="shared" si="11"/>
        <v>98.535080956052425</v>
      </c>
      <c r="H46" s="929">
        <v>14</v>
      </c>
      <c r="I46" s="896">
        <f t="shared" si="12"/>
        <v>0.36515388628064682</v>
      </c>
      <c r="J46" s="895">
        <f t="shared" si="13"/>
        <v>3820</v>
      </c>
      <c r="K46" s="897">
        <f t="shared" si="14"/>
        <v>99.634846113719348</v>
      </c>
      <c r="L46" s="929">
        <v>20</v>
      </c>
      <c r="M46" s="899">
        <f t="shared" si="15"/>
        <v>0.52356020942408377</v>
      </c>
      <c r="N46" s="895">
        <f t="shared" si="16"/>
        <v>3140</v>
      </c>
      <c r="O46" s="896">
        <f t="shared" si="17"/>
        <v>82.198952879581157</v>
      </c>
      <c r="P46" s="929">
        <v>10</v>
      </c>
      <c r="Q46" s="900">
        <f t="shared" si="18"/>
        <v>0.26178010471204188</v>
      </c>
      <c r="R46" s="929">
        <v>11</v>
      </c>
      <c r="S46" s="896">
        <f t="shared" si="19"/>
        <v>0.2879581151832461</v>
      </c>
      <c r="T46" s="929">
        <v>596</v>
      </c>
      <c r="U46" s="901">
        <f t="shared" si="20"/>
        <v>15.602094240837696</v>
      </c>
      <c r="V46" s="929">
        <v>21</v>
      </c>
      <c r="W46" s="901">
        <f t="shared" si="21"/>
        <v>0.54973821989528793</v>
      </c>
      <c r="X46" s="929">
        <v>21</v>
      </c>
      <c r="Y46" s="899">
        <f t="shared" si="22"/>
        <v>0.54973821989528793</v>
      </c>
      <c r="Z46" s="885">
        <v>1</v>
      </c>
      <c r="AA46" s="903">
        <f t="shared" si="23"/>
        <v>2.6178010471204188E-2</v>
      </c>
    </row>
    <row r="47" spans="1:29" ht="15.75" x14ac:dyDescent="0.25">
      <c r="A47" s="1510"/>
      <c r="B47" s="1491"/>
      <c r="C47" s="112" t="s">
        <v>47</v>
      </c>
      <c r="D47" s="508" t="s">
        <v>616</v>
      </c>
      <c r="E47" s="930">
        <v>3914</v>
      </c>
      <c r="F47" s="930">
        <v>3870</v>
      </c>
      <c r="G47" s="905">
        <f t="shared" si="11"/>
        <v>98.875830352580479</v>
      </c>
      <c r="H47" s="930">
        <v>65</v>
      </c>
      <c r="I47" s="906">
        <f t="shared" si="12"/>
        <v>1.6795865633074936</v>
      </c>
      <c r="J47" s="702">
        <f t="shared" si="13"/>
        <v>3805</v>
      </c>
      <c r="K47" s="907">
        <f t="shared" si="14"/>
        <v>98.320413436692505</v>
      </c>
      <c r="L47" s="930">
        <v>9</v>
      </c>
      <c r="M47" s="909">
        <f t="shared" si="15"/>
        <v>0.23653088042049936</v>
      </c>
      <c r="N47" s="702">
        <f t="shared" si="16"/>
        <v>2649</v>
      </c>
      <c r="O47" s="906">
        <f t="shared" si="17"/>
        <v>69.618922470433645</v>
      </c>
      <c r="P47" s="930">
        <v>0</v>
      </c>
      <c r="Q47" s="706">
        <f t="shared" si="18"/>
        <v>0</v>
      </c>
      <c r="R47" s="930">
        <v>6</v>
      </c>
      <c r="S47" s="906">
        <f t="shared" si="19"/>
        <v>0.15768725361366623</v>
      </c>
      <c r="T47" s="930">
        <v>944</v>
      </c>
      <c r="U47" s="707">
        <f t="shared" si="20"/>
        <v>24.809461235216819</v>
      </c>
      <c r="V47" s="930">
        <v>177</v>
      </c>
      <c r="W47" s="707">
        <f t="shared" si="21"/>
        <v>4.6517739816031538</v>
      </c>
      <c r="X47" s="930">
        <v>8</v>
      </c>
      <c r="Y47" s="909">
        <f t="shared" si="22"/>
        <v>0.2102496714848883</v>
      </c>
      <c r="Z47" s="883">
        <v>12</v>
      </c>
      <c r="AA47" s="911">
        <f t="shared" si="23"/>
        <v>0.31537450722733246</v>
      </c>
    </row>
    <row r="48" spans="1:29" ht="15.75" x14ac:dyDescent="0.25">
      <c r="A48" s="1510"/>
      <c r="B48" s="1491"/>
      <c r="C48" s="112" t="s">
        <v>617</v>
      </c>
      <c r="D48" s="508" t="s">
        <v>618</v>
      </c>
      <c r="E48" s="930">
        <v>3912</v>
      </c>
      <c r="F48" s="930">
        <v>3841</v>
      </c>
      <c r="G48" s="905">
        <f t="shared" si="11"/>
        <v>98.185071574642123</v>
      </c>
      <c r="H48" s="930">
        <v>47</v>
      </c>
      <c r="I48" s="906">
        <f t="shared" si="12"/>
        <v>1.2236396771674043</v>
      </c>
      <c r="J48" s="702">
        <f t="shared" si="13"/>
        <v>3794</v>
      </c>
      <c r="K48" s="907">
        <f t="shared" si="14"/>
        <v>98.776360322832602</v>
      </c>
      <c r="L48" s="930">
        <v>10</v>
      </c>
      <c r="M48" s="909">
        <f t="shared" si="15"/>
        <v>0.2635740643120717</v>
      </c>
      <c r="N48" s="702">
        <f t="shared" si="16"/>
        <v>2400</v>
      </c>
      <c r="O48" s="906">
        <f t="shared" si="17"/>
        <v>63.257775434897205</v>
      </c>
      <c r="P48" s="930">
        <v>22</v>
      </c>
      <c r="Q48" s="706">
        <f t="shared" si="18"/>
        <v>0.5798629414865577</v>
      </c>
      <c r="R48" s="930">
        <v>9</v>
      </c>
      <c r="S48" s="906">
        <f t="shared" si="19"/>
        <v>0.23721665788086452</v>
      </c>
      <c r="T48" s="930">
        <v>743</v>
      </c>
      <c r="U48" s="707">
        <f t="shared" si="20"/>
        <v>19.583552978386926</v>
      </c>
      <c r="V48" s="930">
        <v>589</v>
      </c>
      <c r="W48" s="707">
        <f t="shared" si="21"/>
        <v>15.524512387981023</v>
      </c>
      <c r="X48" s="930">
        <v>2</v>
      </c>
      <c r="Y48" s="909">
        <f t="shared" si="22"/>
        <v>5.2714812862414341E-2</v>
      </c>
      <c r="Z48" s="883">
        <v>19</v>
      </c>
      <c r="AA48" s="911">
        <f t="shared" si="23"/>
        <v>0.50079072219293619</v>
      </c>
    </row>
    <row r="49" spans="1:27" ht="16.5" thickBot="1" x14ac:dyDescent="0.3">
      <c r="A49" s="1510"/>
      <c r="B49" s="1492"/>
      <c r="C49" s="890" t="s">
        <v>619</v>
      </c>
      <c r="D49" s="520" t="s">
        <v>620</v>
      </c>
      <c r="E49" s="931">
        <v>3848</v>
      </c>
      <c r="F49" s="931">
        <v>3844</v>
      </c>
      <c r="G49" s="932">
        <f t="shared" si="11"/>
        <v>99.896049896049902</v>
      </c>
      <c r="H49" s="931">
        <v>73</v>
      </c>
      <c r="I49" s="933">
        <f t="shared" si="12"/>
        <v>1.8990634755463058</v>
      </c>
      <c r="J49" s="934">
        <f t="shared" si="13"/>
        <v>3771</v>
      </c>
      <c r="K49" s="935">
        <f t="shared" si="14"/>
        <v>98.100936524453701</v>
      </c>
      <c r="L49" s="931">
        <v>19</v>
      </c>
      <c r="M49" s="936">
        <f t="shared" si="15"/>
        <v>0.50384513391673291</v>
      </c>
      <c r="N49" s="934">
        <f t="shared" si="16"/>
        <v>2875</v>
      </c>
      <c r="O49" s="933">
        <f t="shared" si="17"/>
        <v>76.239724211084592</v>
      </c>
      <c r="P49" s="931">
        <v>21</v>
      </c>
      <c r="Q49" s="937">
        <f t="shared" si="18"/>
        <v>0.55688146380270487</v>
      </c>
      <c r="R49" s="931">
        <v>7</v>
      </c>
      <c r="S49" s="933">
        <f t="shared" si="19"/>
        <v>0.18562715460090162</v>
      </c>
      <c r="T49" s="931">
        <v>641</v>
      </c>
      <c r="U49" s="938">
        <f t="shared" si="20"/>
        <v>16.998143728453989</v>
      </c>
      <c r="V49" s="931">
        <v>198</v>
      </c>
      <c r="W49" s="938">
        <f t="shared" si="21"/>
        <v>5.2505966587112169</v>
      </c>
      <c r="X49" s="931">
        <v>6</v>
      </c>
      <c r="Y49" s="936">
        <f t="shared" si="22"/>
        <v>0.15910898965791567</v>
      </c>
      <c r="Z49" s="886">
        <v>4</v>
      </c>
      <c r="AA49" s="939">
        <f t="shared" si="23"/>
        <v>0.10607265977194379</v>
      </c>
    </row>
    <row r="50" spans="1:27" ht="15.75" x14ac:dyDescent="0.25">
      <c r="A50" s="1510"/>
      <c r="B50" s="1493" t="s">
        <v>189</v>
      </c>
      <c r="C50" s="158" t="s">
        <v>621</v>
      </c>
      <c r="D50" s="560" t="s">
        <v>622</v>
      </c>
      <c r="E50" s="940">
        <v>2862</v>
      </c>
      <c r="F50" s="940">
        <v>2849</v>
      </c>
      <c r="G50" s="941">
        <f t="shared" si="11"/>
        <v>99.545772187281628</v>
      </c>
      <c r="H50" s="940">
        <v>19</v>
      </c>
      <c r="I50" s="942">
        <f t="shared" si="12"/>
        <v>0.66690066690066685</v>
      </c>
      <c r="J50" s="688">
        <f t="shared" si="13"/>
        <v>2830</v>
      </c>
      <c r="K50" s="943">
        <f t="shared" si="14"/>
        <v>99.333099333099327</v>
      </c>
      <c r="L50" s="940">
        <v>30</v>
      </c>
      <c r="M50" s="944">
        <f t="shared" si="15"/>
        <v>1.0600706713780919</v>
      </c>
      <c r="N50" s="688">
        <f t="shared" si="16"/>
        <v>2655</v>
      </c>
      <c r="O50" s="942">
        <f t="shared" si="17"/>
        <v>93.816254416961129</v>
      </c>
      <c r="P50" s="940">
        <v>4</v>
      </c>
      <c r="Q50" s="693">
        <f t="shared" si="18"/>
        <v>0.14134275618374559</v>
      </c>
      <c r="R50" s="940">
        <v>1</v>
      </c>
      <c r="S50" s="942">
        <f t="shared" si="19"/>
        <v>3.5335689045936397E-2</v>
      </c>
      <c r="T50" s="940">
        <v>119</v>
      </c>
      <c r="U50" s="694">
        <f t="shared" si="20"/>
        <v>4.2049469964664308</v>
      </c>
      <c r="V50" s="940">
        <v>19</v>
      </c>
      <c r="W50" s="694">
        <f t="shared" si="21"/>
        <v>0.67137809187279152</v>
      </c>
      <c r="X50" s="940">
        <v>1</v>
      </c>
      <c r="Y50" s="944">
        <f t="shared" si="22"/>
        <v>3.5335689045936397E-2</v>
      </c>
      <c r="Z50" s="884">
        <v>1</v>
      </c>
      <c r="AA50" s="945">
        <f t="shared" si="23"/>
        <v>3.5335689045936397E-2</v>
      </c>
    </row>
    <row r="51" spans="1:27" ht="15.75" x14ac:dyDescent="0.25">
      <c r="A51" s="1510"/>
      <c r="B51" s="1491"/>
      <c r="C51" s="112" t="s">
        <v>189</v>
      </c>
      <c r="D51" s="508" t="s">
        <v>622</v>
      </c>
      <c r="E51" s="930">
        <v>2922</v>
      </c>
      <c r="F51" s="930">
        <v>2893</v>
      </c>
      <c r="G51" s="905">
        <f t="shared" si="11"/>
        <v>99.007529089664615</v>
      </c>
      <c r="H51" s="930">
        <v>88</v>
      </c>
      <c r="I51" s="906">
        <f t="shared" si="12"/>
        <v>3.041825095057034</v>
      </c>
      <c r="J51" s="702">
        <f t="shared" si="13"/>
        <v>2805</v>
      </c>
      <c r="K51" s="907">
        <f t="shared" si="14"/>
        <v>96.958174904942965</v>
      </c>
      <c r="L51" s="930">
        <v>1</v>
      </c>
      <c r="M51" s="909">
        <f t="shared" si="15"/>
        <v>3.5650623885918005E-2</v>
      </c>
      <c r="N51" s="702">
        <f t="shared" si="16"/>
        <v>2655</v>
      </c>
      <c r="O51" s="906">
        <f t="shared" si="17"/>
        <v>94.652406417112303</v>
      </c>
      <c r="P51" s="930">
        <v>0</v>
      </c>
      <c r="Q51" s="706">
        <f t="shared" si="18"/>
        <v>0</v>
      </c>
      <c r="R51" s="930">
        <v>0</v>
      </c>
      <c r="S51" s="906">
        <f t="shared" si="19"/>
        <v>0</v>
      </c>
      <c r="T51" s="930">
        <v>109</v>
      </c>
      <c r="U51" s="707">
        <f t="shared" si="20"/>
        <v>3.8859180035650622</v>
      </c>
      <c r="V51" s="930">
        <v>39</v>
      </c>
      <c r="W51" s="707">
        <f t="shared" si="21"/>
        <v>1.3903743315508021</v>
      </c>
      <c r="X51" s="930">
        <v>0</v>
      </c>
      <c r="Y51" s="909">
        <f t="shared" si="22"/>
        <v>0</v>
      </c>
      <c r="Z51" s="883">
        <v>1</v>
      </c>
      <c r="AA51" s="911">
        <f t="shared" si="23"/>
        <v>3.5650623885918005E-2</v>
      </c>
    </row>
    <row r="52" spans="1:27" ht="15.75" x14ac:dyDescent="0.25">
      <c r="A52" s="1510"/>
      <c r="B52" s="1491"/>
      <c r="C52" s="112" t="s">
        <v>623</v>
      </c>
      <c r="D52" s="508" t="s">
        <v>624</v>
      </c>
      <c r="E52" s="930">
        <v>2180</v>
      </c>
      <c r="F52" s="930">
        <v>2177</v>
      </c>
      <c r="G52" s="905">
        <f t="shared" si="11"/>
        <v>99.862385321100916</v>
      </c>
      <c r="H52" s="930">
        <v>54</v>
      </c>
      <c r="I52" s="906">
        <f t="shared" si="12"/>
        <v>2.4804777216352778</v>
      </c>
      <c r="J52" s="702">
        <f t="shared" si="13"/>
        <v>2123</v>
      </c>
      <c r="K52" s="907">
        <f t="shared" si="14"/>
        <v>97.519522278364718</v>
      </c>
      <c r="L52" s="930">
        <v>1</v>
      </c>
      <c r="M52" s="909">
        <f t="shared" si="15"/>
        <v>4.7103155911446065E-2</v>
      </c>
      <c r="N52" s="702">
        <f t="shared" si="16"/>
        <v>1649</v>
      </c>
      <c r="O52" s="906">
        <f t="shared" si="17"/>
        <v>77.673104097974559</v>
      </c>
      <c r="P52" s="930">
        <v>3</v>
      </c>
      <c r="Q52" s="706">
        <f t="shared" si="18"/>
        <v>0.1413094677343382</v>
      </c>
      <c r="R52" s="930">
        <v>0</v>
      </c>
      <c r="S52" s="906">
        <f t="shared" si="19"/>
        <v>0</v>
      </c>
      <c r="T52" s="930">
        <v>381</v>
      </c>
      <c r="U52" s="707">
        <f t="shared" si="20"/>
        <v>17.946302402260951</v>
      </c>
      <c r="V52" s="930">
        <v>88</v>
      </c>
      <c r="W52" s="707">
        <f t="shared" si="21"/>
        <v>4.1450777202072535</v>
      </c>
      <c r="X52" s="930">
        <v>1</v>
      </c>
      <c r="Y52" s="909">
        <f t="shared" si="22"/>
        <v>4.7103155911446065E-2</v>
      </c>
      <c r="Z52" s="883">
        <v>0</v>
      </c>
      <c r="AA52" s="911">
        <f t="shared" si="23"/>
        <v>0</v>
      </c>
    </row>
    <row r="53" spans="1:27" ht="15.75" x14ac:dyDescent="0.25">
      <c r="A53" s="1510"/>
      <c r="B53" s="1491"/>
      <c r="C53" s="112" t="s">
        <v>625</v>
      </c>
      <c r="D53" s="508" t="s">
        <v>626</v>
      </c>
      <c r="E53" s="930">
        <v>3609</v>
      </c>
      <c r="F53" s="930">
        <v>3562</v>
      </c>
      <c r="G53" s="905">
        <f t="shared" si="11"/>
        <v>98.697700193959548</v>
      </c>
      <c r="H53" s="930">
        <v>52</v>
      </c>
      <c r="I53" s="906">
        <f t="shared" si="12"/>
        <v>1.4598540145985401</v>
      </c>
      <c r="J53" s="702">
        <f t="shared" si="13"/>
        <v>3510</v>
      </c>
      <c r="K53" s="907">
        <f t="shared" si="14"/>
        <v>98.540145985401466</v>
      </c>
      <c r="L53" s="930">
        <v>6</v>
      </c>
      <c r="M53" s="909">
        <f t="shared" si="15"/>
        <v>0.17094017094017094</v>
      </c>
      <c r="N53" s="702">
        <f t="shared" si="16"/>
        <v>2618</v>
      </c>
      <c r="O53" s="906">
        <f t="shared" si="17"/>
        <v>74.586894586894587</v>
      </c>
      <c r="P53" s="930">
        <v>0</v>
      </c>
      <c r="Q53" s="706">
        <f t="shared" si="18"/>
        <v>0</v>
      </c>
      <c r="R53" s="930">
        <v>0</v>
      </c>
      <c r="S53" s="906">
        <f t="shared" si="19"/>
        <v>0</v>
      </c>
      <c r="T53" s="930">
        <v>789</v>
      </c>
      <c r="U53" s="707">
        <f t="shared" si="20"/>
        <v>22.478632478632477</v>
      </c>
      <c r="V53" s="930">
        <v>95</v>
      </c>
      <c r="W53" s="707">
        <f t="shared" si="21"/>
        <v>2.7065527065527064</v>
      </c>
      <c r="X53" s="930">
        <v>1</v>
      </c>
      <c r="Y53" s="909">
        <f t="shared" si="22"/>
        <v>2.8490028490028491E-2</v>
      </c>
      <c r="Z53" s="883">
        <v>1</v>
      </c>
      <c r="AA53" s="911">
        <f t="shared" si="23"/>
        <v>2.8490028490028491E-2</v>
      </c>
    </row>
    <row r="54" spans="1:27" ht="16.5" thickBot="1" x14ac:dyDescent="0.3">
      <c r="A54" s="1510"/>
      <c r="B54" s="1494"/>
      <c r="C54" s="887" t="s">
        <v>627</v>
      </c>
      <c r="D54" s="574" t="s">
        <v>628</v>
      </c>
      <c r="E54" s="947">
        <v>2320</v>
      </c>
      <c r="F54" s="947">
        <v>2260</v>
      </c>
      <c r="G54" s="921">
        <f t="shared" si="11"/>
        <v>97.41379310344827</v>
      </c>
      <c r="H54" s="947">
        <v>43</v>
      </c>
      <c r="I54" s="922">
        <f t="shared" si="12"/>
        <v>1.9026548672566372</v>
      </c>
      <c r="J54" s="720">
        <f t="shared" si="13"/>
        <v>2217</v>
      </c>
      <c r="K54" s="923">
        <f t="shared" si="14"/>
        <v>98.097345132743357</v>
      </c>
      <c r="L54" s="947">
        <v>0</v>
      </c>
      <c r="M54" s="925">
        <f t="shared" si="15"/>
        <v>0</v>
      </c>
      <c r="N54" s="720">
        <f t="shared" si="16"/>
        <v>1920</v>
      </c>
      <c r="O54" s="922">
        <f t="shared" si="17"/>
        <v>86.60351826792963</v>
      </c>
      <c r="P54" s="947">
        <v>6</v>
      </c>
      <c r="Q54" s="723">
        <f t="shared" si="18"/>
        <v>0.2706359945872801</v>
      </c>
      <c r="R54" s="947">
        <v>0</v>
      </c>
      <c r="S54" s="922">
        <f t="shared" si="19"/>
        <v>0</v>
      </c>
      <c r="T54" s="947">
        <v>211</v>
      </c>
      <c r="U54" s="724">
        <f t="shared" si="20"/>
        <v>9.5173658096526843</v>
      </c>
      <c r="V54" s="947">
        <v>79</v>
      </c>
      <c r="W54" s="724">
        <f t="shared" si="21"/>
        <v>3.5633739287325215</v>
      </c>
      <c r="X54" s="947">
        <v>0</v>
      </c>
      <c r="Y54" s="925">
        <f t="shared" si="22"/>
        <v>0</v>
      </c>
      <c r="Z54" s="888">
        <v>1</v>
      </c>
      <c r="AA54" s="928">
        <f t="shared" si="23"/>
        <v>4.5105999097880017E-2</v>
      </c>
    </row>
    <row r="55" spans="1:27" ht="15.75" x14ac:dyDescent="0.25">
      <c r="A55" s="1510"/>
      <c r="B55" s="1490" t="s">
        <v>629</v>
      </c>
      <c r="C55" s="889" t="s">
        <v>630</v>
      </c>
      <c r="D55" s="505" t="s">
        <v>631</v>
      </c>
      <c r="E55" s="929">
        <v>4502</v>
      </c>
      <c r="F55" s="929">
        <v>4451</v>
      </c>
      <c r="G55" s="894">
        <f t="shared" si="11"/>
        <v>98.867170146601509</v>
      </c>
      <c r="H55" s="929">
        <v>68</v>
      </c>
      <c r="I55" s="896">
        <f t="shared" si="12"/>
        <v>1.5277465738036395</v>
      </c>
      <c r="J55" s="895">
        <f t="shared" si="13"/>
        <v>4383</v>
      </c>
      <c r="K55" s="897">
        <f t="shared" si="14"/>
        <v>98.47225342619636</v>
      </c>
      <c r="L55" s="929">
        <v>5</v>
      </c>
      <c r="M55" s="899">
        <f t="shared" si="15"/>
        <v>0.11407711613050422</v>
      </c>
      <c r="N55" s="895">
        <f t="shared" si="16"/>
        <v>3288</v>
      </c>
      <c r="O55" s="896">
        <f t="shared" si="17"/>
        <v>75.017111567419576</v>
      </c>
      <c r="P55" s="929">
        <v>40</v>
      </c>
      <c r="Q55" s="900">
        <f t="shared" si="18"/>
        <v>0.9126169290440338</v>
      </c>
      <c r="R55" s="929">
        <v>9</v>
      </c>
      <c r="S55" s="896">
        <f t="shared" si="19"/>
        <v>0.20533880903490759</v>
      </c>
      <c r="T55" s="929">
        <v>88</v>
      </c>
      <c r="U55" s="901">
        <f t="shared" si="20"/>
        <v>2.0077572438968745</v>
      </c>
      <c r="V55" s="929">
        <v>896</v>
      </c>
      <c r="W55" s="901">
        <f t="shared" si="21"/>
        <v>20.442619210586358</v>
      </c>
      <c r="X55" s="929">
        <v>28</v>
      </c>
      <c r="Y55" s="899">
        <f t="shared" si="22"/>
        <v>0.63883185033082368</v>
      </c>
      <c r="Z55" s="885">
        <v>29</v>
      </c>
      <c r="AA55" s="903">
        <f t="shared" si="23"/>
        <v>0.66164727355692443</v>
      </c>
    </row>
    <row r="56" spans="1:27" ht="15.75" x14ac:dyDescent="0.25">
      <c r="A56" s="1510"/>
      <c r="B56" s="1491"/>
      <c r="C56" s="112" t="s">
        <v>147</v>
      </c>
      <c r="D56" s="508" t="s">
        <v>632</v>
      </c>
      <c r="E56" s="930">
        <v>3605</v>
      </c>
      <c r="F56" s="930">
        <v>3557</v>
      </c>
      <c r="G56" s="905">
        <f t="shared" si="11"/>
        <v>98.668515950069349</v>
      </c>
      <c r="H56" s="930">
        <v>87</v>
      </c>
      <c r="I56" s="906">
        <f t="shared" si="12"/>
        <v>2.445881360697217</v>
      </c>
      <c r="J56" s="702">
        <f t="shared" si="13"/>
        <v>3470</v>
      </c>
      <c r="K56" s="907">
        <f t="shared" si="14"/>
        <v>97.554118639302786</v>
      </c>
      <c r="L56" s="930">
        <v>11</v>
      </c>
      <c r="M56" s="909">
        <f t="shared" si="15"/>
        <v>0.31700288184438041</v>
      </c>
      <c r="N56" s="702">
        <f t="shared" si="16"/>
        <v>2707</v>
      </c>
      <c r="O56" s="906">
        <f t="shared" si="17"/>
        <v>78.011527377521617</v>
      </c>
      <c r="P56" s="930">
        <v>0</v>
      </c>
      <c r="Q56" s="706">
        <f t="shared" si="18"/>
        <v>0</v>
      </c>
      <c r="R56" s="930">
        <v>12</v>
      </c>
      <c r="S56" s="906">
        <f t="shared" si="19"/>
        <v>0.345821325648415</v>
      </c>
      <c r="T56" s="930">
        <v>149</v>
      </c>
      <c r="U56" s="707">
        <f t="shared" si="20"/>
        <v>4.293948126801153</v>
      </c>
      <c r="V56" s="930">
        <v>512</v>
      </c>
      <c r="W56" s="707">
        <f t="shared" si="21"/>
        <v>14.755043227665706</v>
      </c>
      <c r="X56" s="930">
        <v>40</v>
      </c>
      <c r="Y56" s="909">
        <f t="shared" si="22"/>
        <v>1.1527377521613833</v>
      </c>
      <c r="Z56" s="883">
        <v>39</v>
      </c>
      <c r="AA56" s="911">
        <f t="shared" si="23"/>
        <v>1.1239193083573487</v>
      </c>
    </row>
    <row r="57" spans="1:27" ht="15.75" x14ac:dyDescent="0.25">
      <c r="A57" s="1510"/>
      <c r="B57" s="1491"/>
      <c r="C57" s="112" t="s">
        <v>633</v>
      </c>
      <c r="D57" s="508" t="s">
        <v>632</v>
      </c>
      <c r="E57" s="930">
        <v>2890</v>
      </c>
      <c r="F57" s="930">
        <v>2886</v>
      </c>
      <c r="G57" s="905">
        <f t="shared" si="11"/>
        <v>99.86159169550173</v>
      </c>
      <c r="H57" s="930">
        <v>60</v>
      </c>
      <c r="I57" s="906">
        <f t="shared" si="12"/>
        <v>2.0790020790020791</v>
      </c>
      <c r="J57" s="702">
        <f t="shared" si="13"/>
        <v>2826</v>
      </c>
      <c r="K57" s="907">
        <f t="shared" si="14"/>
        <v>97.92099792099792</v>
      </c>
      <c r="L57" s="930">
        <v>4</v>
      </c>
      <c r="M57" s="909">
        <f t="shared" si="15"/>
        <v>0.14154281670205238</v>
      </c>
      <c r="N57" s="702">
        <f t="shared" si="16"/>
        <v>2298</v>
      </c>
      <c r="O57" s="906">
        <f t="shared" si="17"/>
        <v>81.316348195329084</v>
      </c>
      <c r="P57" s="930">
        <v>0</v>
      </c>
      <c r="Q57" s="706">
        <f t="shared" si="18"/>
        <v>0</v>
      </c>
      <c r="R57" s="930">
        <v>4</v>
      </c>
      <c r="S57" s="906">
        <f t="shared" si="19"/>
        <v>0.14154281670205238</v>
      </c>
      <c r="T57" s="930">
        <v>379</v>
      </c>
      <c r="U57" s="707">
        <f t="shared" si="20"/>
        <v>13.411181882519463</v>
      </c>
      <c r="V57" s="930">
        <v>98</v>
      </c>
      <c r="W57" s="707">
        <f t="shared" si="21"/>
        <v>3.4677990092002831</v>
      </c>
      <c r="X57" s="930">
        <v>18</v>
      </c>
      <c r="Y57" s="909">
        <f t="shared" si="22"/>
        <v>0.63694267515923564</v>
      </c>
      <c r="Z57" s="883">
        <v>25</v>
      </c>
      <c r="AA57" s="911">
        <f t="shared" si="23"/>
        <v>0.88464260438782727</v>
      </c>
    </row>
    <row r="58" spans="1:27" ht="16.5" thickBot="1" x14ac:dyDescent="0.3">
      <c r="A58" s="1510"/>
      <c r="B58" s="1492"/>
      <c r="C58" s="890" t="s">
        <v>634</v>
      </c>
      <c r="D58" s="520" t="s">
        <v>631</v>
      </c>
      <c r="E58" s="931">
        <v>3169</v>
      </c>
      <c r="F58" s="931">
        <v>3134</v>
      </c>
      <c r="G58" s="932">
        <f t="shared" si="11"/>
        <v>98.895550646891763</v>
      </c>
      <c r="H58" s="931">
        <v>63</v>
      </c>
      <c r="I58" s="933">
        <f t="shared" si="12"/>
        <v>2.0102105934907466</v>
      </c>
      <c r="J58" s="934">
        <f t="shared" si="13"/>
        <v>3071</v>
      </c>
      <c r="K58" s="935">
        <f t="shared" si="14"/>
        <v>97.98978940650926</v>
      </c>
      <c r="L58" s="931">
        <v>18</v>
      </c>
      <c r="M58" s="936">
        <f t="shared" si="15"/>
        <v>0.58612829697167046</v>
      </c>
      <c r="N58" s="934">
        <f t="shared" si="16"/>
        <v>2143</v>
      </c>
      <c r="O58" s="933">
        <f t="shared" si="17"/>
        <v>69.781830022793883</v>
      </c>
      <c r="P58" s="931">
        <v>0</v>
      </c>
      <c r="Q58" s="937">
        <f t="shared" si="18"/>
        <v>0</v>
      </c>
      <c r="R58" s="931">
        <v>2</v>
      </c>
      <c r="S58" s="933">
        <f t="shared" si="19"/>
        <v>6.5125366330185605E-2</v>
      </c>
      <c r="T58" s="931">
        <v>769</v>
      </c>
      <c r="U58" s="938">
        <f t="shared" si="20"/>
        <v>25.040703353956367</v>
      </c>
      <c r="V58" s="931">
        <v>119</v>
      </c>
      <c r="W58" s="938">
        <f t="shared" si="21"/>
        <v>3.8749592966460438</v>
      </c>
      <c r="X58" s="931">
        <v>9</v>
      </c>
      <c r="Y58" s="936">
        <f t="shared" si="22"/>
        <v>0.29306414848583523</v>
      </c>
      <c r="Z58" s="886">
        <v>11</v>
      </c>
      <c r="AA58" s="939">
        <f t="shared" si="23"/>
        <v>0.35818951481602085</v>
      </c>
    </row>
    <row r="59" spans="1:27" ht="15.75" x14ac:dyDescent="0.25">
      <c r="A59" s="1510"/>
      <c r="B59" s="1493" t="s">
        <v>582</v>
      </c>
      <c r="C59" s="158" t="s">
        <v>635</v>
      </c>
      <c r="D59" s="560" t="s">
        <v>636</v>
      </c>
      <c r="E59" s="940">
        <v>2580</v>
      </c>
      <c r="F59" s="940">
        <v>2539</v>
      </c>
      <c r="G59" s="941">
        <f t="shared" si="11"/>
        <v>98.410852713178301</v>
      </c>
      <c r="H59" s="940">
        <v>63</v>
      </c>
      <c r="I59" s="942">
        <f t="shared" si="12"/>
        <v>2.4812918471839307</v>
      </c>
      <c r="J59" s="688">
        <f t="shared" si="13"/>
        <v>2476</v>
      </c>
      <c r="K59" s="943">
        <f t="shared" si="14"/>
        <v>97.518708152816075</v>
      </c>
      <c r="L59" s="940">
        <v>11</v>
      </c>
      <c r="M59" s="944">
        <f t="shared" si="15"/>
        <v>0.44426494345718903</v>
      </c>
      <c r="N59" s="688">
        <f t="shared" si="16"/>
        <v>2338</v>
      </c>
      <c r="O59" s="942">
        <f t="shared" si="17"/>
        <v>94.426494345718908</v>
      </c>
      <c r="P59" s="940">
        <v>0</v>
      </c>
      <c r="Q59" s="693">
        <f t="shared" si="18"/>
        <v>0</v>
      </c>
      <c r="R59" s="940">
        <v>0</v>
      </c>
      <c r="S59" s="942">
        <f t="shared" si="19"/>
        <v>0</v>
      </c>
      <c r="T59" s="940">
        <v>109</v>
      </c>
      <c r="U59" s="694">
        <f t="shared" si="20"/>
        <v>4.4022617124394188</v>
      </c>
      <c r="V59" s="940">
        <v>18</v>
      </c>
      <c r="W59" s="694">
        <f t="shared" si="21"/>
        <v>0.72697899838449109</v>
      </c>
      <c r="X59" s="940">
        <v>0</v>
      </c>
      <c r="Y59" s="944">
        <f t="shared" si="22"/>
        <v>0</v>
      </c>
      <c r="Z59" s="884">
        <v>0</v>
      </c>
      <c r="AA59" s="945">
        <f t="shared" si="23"/>
        <v>0</v>
      </c>
    </row>
    <row r="60" spans="1:27" ht="15.75" x14ac:dyDescent="0.25">
      <c r="A60" s="1510"/>
      <c r="B60" s="1491"/>
      <c r="C60" s="112" t="s">
        <v>637</v>
      </c>
      <c r="D60" s="508" t="s">
        <v>636</v>
      </c>
      <c r="E60" s="930">
        <v>1814</v>
      </c>
      <c r="F60" s="930">
        <v>1765</v>
      </c>
      <c r="G60" s="905">
        <f t="shared" si="11"/>
        <v>97.298787210584351</v>
      </c>
      <c r="H60" s="930">
        <v>11</v>
      </c>
      <c r="I60" s="906">
        <f t="shared" si="12"/>
        <v>0.62322946175637395</v>
      </c>
      <c r="J60" s="702">
        <f t="shared" si="13"/>
        <v>1754</v>
      </c>
      <c r="K60" s="907">
        <f t="shared" si="14"/>
        <v>99.376770538243619</v>
      </c>
      <c r="L60" s="930">
        <v>0</v>
      </c>
      <c r="M60" s="909">
        <f t="shared" si="15"/>
        <v>0</v>
      </c>
      <c r="N60" s="702">
        <f t="shared" si="16"/>
        <v>1495</v>
      </c>
      <c r="O60" s="906">
        <f t="shared" si="17"/>
        <v>85.233751425313571</v>
      </c>
      <c r="P60" s="930">
        <v>0</v>
      </c>
      <c r="Q60" s="706">
        <f t="shared" si="18"/>
        <v>0</v>
      </c>
      <c r="R60" s="930">
        <v>0</v>
      </c>
      <c r="S60" s="906">
        <f t="shared" si="19"/>
        <v>0</v>
      </c>
      <c r="T60" s="930">
        <v>215</v>
      </c>
      <c r="U60" s="707">
        <f t="shared" si="20"/>
        <v>12.25769669327252</v>
      </c>
      <c r="V60" s="930">
        <v>44</v>
      </c>
      <c r="W60" s="707">
        <f t="shared" si="21"/>
        <v>2.5085518814139109</v>
      </c>
      <c r="X60" s="930">
        <v>0</v>
      </c>
      <c r="Y60" s="909">
        <f t="shared" si="22"/>
        <v>0</v>
      </c>
      <c r="Z60" s="883">
        <v>0</v>
      </c>
      <c r="AA60" s="911">
        <f t="shared" si="23"/>
        <v>0</v>
      </c>
    </row>
    <row r="61" spans="1:27" ht="15.75" x14ac:dyDescent="0.25">
      <c r="A61" s="1510"/>
      <c r="B61" s="1491"/>
      <c r="C61" s="112" t="s">
        <v>582</v>
      </c>
      <c r="D61" s="508" t="s">
        <v>638</v>
      </c>
      <c r="E61" s="930">
        <v>3496</v>
      </c>
      <c r="F61" s="930">
        <v>3486</v>
      </c>
      <c r="G61" s="905">
        <f t="shared" si="11"/>
        <v>99.713958810068647</v>
      </c>
      <c r="H61" s="930">
        <v>1</v>
      </c>
      <c r="I61" s="906">
        <f t="shared" si="12"/>
        <v>2.8686173264486518E-2</v>
      </c>
      <c r="J61" s="702">
        <f t="shared" si="13"/>
        <v>3485</v>
      </c>
      <c r="K61" s="907">
        <f t="shared" si="14"/>
        <v>99.971313826735511</v>
      </c>
      <c r="L61" s="930">
        <v>40</v>
      </c>
      <c r="M61" s="909">
        <f t="shared" si="15"/>
        <v>1.1477761836441893</v>
      </c>
      <c r="N61" s="702">
        <f t="shared" si="16"/>
        <v>2535</v>
      </c>
      <c r="O61" s="906">
        <f t="shared" si="17"/>
        <v>72.740315638450497</v>
      </c>
      <c r="P61" s="930">
        <v>2</v>
      </c>
      <c r="Q61" s="706">
        <f t="shared" si="18"/>
        <v>5.7388809182209469E-2</v>
      </c>
      <c r="R61" s="930">
        <v>0</v>
      </c>
      <c r="S61" s="906">
        <f t="shared" si="19"/>
        <v>0</v>
      </c>
      <c r="T61" s="930">
        <v>819</v>
      </c>
      <c r="U61" s="707">
        <f t="shared" si="20"/>
        <v>23.500717360114777</v>
      </c>
      <c r="V61" s="930">
        <v>89</v>
      </c>
      <c r="W61" s="707">
        <f t="shared" si="21"/>
        <v>2.5538020086083213</v>
      </c>
      <c r="X61" s="930">
        <v>0</v>
      </c>
      <c r="Y61" s="909">
        <f t="shared" si="22"/>
        <v>0</v>
      </c>
      <c r="Z61" s="883">
        <v>0</v>
      </c>
      <c r="AA61" s="911">
        <f t="shared" si="23"/>
        <v>0</v>
      </c>
    </row>
    <row r="62" spans="1:27" ht="15.75" x14ac:dyDescent="0.25">
      <c r="A62" s="1510"/>
      <c r="B62" s="1491"/>
      <c r="C62" s="112" t="s">
        <v>639</v>
      </c>
      <c r="D62" s="508" t="s">
        <v>640</v>
      </c>
      <c r="E62" s="930">
        <v>1889</v>
      </c>
      <c r="F62" s="930">
        <v>1885</v>
      </c>
      <c r="G62" s="905">
        <f t="shared" si="11"/>
        <v>99.788247750132342</v>
      </c>
      <c r="H62" s="930">
        <v>77</v>
      </c>
      <c r="I62" s="906">
        <f t="shared" si="12"/>
        <v>4.0848806366047743</v>
      </c>
      <c r="J62" s="702">
        <f t="shared" si="13"/>
        <v>1808</v>
      </c>
      <c r="K62" s="907">
        <f t="shared" si="14"/>
        <v>95.91511936339522</v>
      </c>
      <c r="L62" s="930">
        <v>1</v>
      </c>
      <c r="M62" s="909">
        <f t="shared" si="15"/>
        <v>5.5309734513274339E-2</v>
      </c>
      <c r="N62" s="702">
        <f t="shared" si="16"/>
        <v>329</v>
      </c>
      <c r="O62" s="906">
        <f t="shared" si="17"/>
        <v>18.196902654867255</v>
      </c>
      <c r="P62" s="930">
        <v>1</v>
      </c>
      <c r="Q62" s="706">
        <f t="shared" si="18"/>
        <v>5.5309734513274339E-2</v>
      </c>
      <c r="R62" s="930">
        <v>0</v>
      </c>
      <c r="S62" s="906">
        <f t="shared" si="19"/>
        <v>0</v>
      </c>
      <c r="T62" s="930">
        <v>498</v>
      </c>
      <c r="U62" s="707">
        <f t="shared" si="20"/>
        <v>27.544247787610619</v>
      </c>
      <c r="V62" s="930">
        <v>978</v>
      </c>
      <c r="W62" s="707">
        <f t="shared" si="21"/>
        <v>54.092920353982301</v>
      </c>
      <c r="X62" s="930">
        <v>1</v>
      </c>
      <c r="Y62" s="909">
        <f t="shared" si="22"/>
        <v>5.5309734513274339E-2</v>
      </c>
      <c r="Z62" s="883">
        <v>0</v>
      </c>
      <c r="AA62" s="911">
        <f t="shared" si="23"/>
        <v>0</v>
      </c>
    </row>
    <row r="63" spans="1:27" ht="15.75" x14ac:dyDescent="0.25">
      <c r="A63" s="1510"/>
      <c r="B63" s="1491"/>
      <c r="C63" s="112" t="s">
        <v>585</v>
      </c>
      <c r="D63" s="508" t="s">
        <v>641</v>
      </c>
      <c r="E63" s="930">
        <v>3457</v>
      </c>
      <c r="F63" s="930">
        <v>3357</v>
      </c>
      <c r="G63" s="905">
        <f t="shared" si="11"/>
        <v>97.107318484234881</v>
      </c>
      <c r="H63" s="930">
        <v>72</v>
      </c>
      <c r="I63" s="906">
        <f t="shared" si="12"/>
        <v>2.1447721179624666</v>
      </c>
      <c r="J63" s="702">
        <f t="shared" si="13"/>
        <v>3285</v>
      </c>
      <c r="K63" s="907">
        <f t="shared" si="14"/>
        <v>97.855227882037539</v>
      </c>
      <c r="L63" s="930">
        <v>0</v>
      </c>
      <c r="M63" s="909">
        <f t="shared" si="15"/>
        <v>0</v>
      </c>
      <c r="N63" s="702">
        <f t="shared" si="16"/>
        <v>2774</v>
      </c>
      <c r="O63" s="906">
        <f t="shared" si="17"/>
        <v>84.444444444444443</v>
      </c>
      <c r="P63" s="930">
        <v>3</v>
      </c>
      <c r="Q63" s="706">
        <f t="shared" si="18"/>
        <v>9.1324200913242004E-2</v>
      </c>
      <c r="R63" s="930">
        <v>0</v>
      </c>
      <c r="S63" s="906">
        <f t="shared" si="19"/>
        <v>0</v>
      </c>
      <c r="T63" s="930">
        <v>506</v>
      </c>
      <c r="U63" s="707">
        <f t="shared" si="20"/>
        <v>15.403348554033485</v>
      </c>
      <c r="V63" s="930">
        <v>1</v>
      </c>
      <c r="W63" s="707">
        <f t="shared" si="21"/>
        <v>3.0441400304414001E-2</v>
      </c>
      <c r="X63" s="930">
        <v>0</v>
      </c>
      <c r="Y63" s="909">
        <f t="shared" si="22"/>
        <v>0</v>
      </c>
      <c r="Z63" s="883">
        <v>1</v>
      </c>
      <c r="AA63" s="911">
        <f t="shared" si="23"/>
        <v>3.0441400304414001E-2</v>
      </c>
    </row>
    <row r="64" spans="1:27" ht="15.75" x14ac:dyDescent="0.25">
      <c r="A64" s="1510"/>
      <c r="B64" s="1491"/>
      <c r="C64" s="112" t="s">
        <v>642</v>
      </c>
      <c r="D64" s="508" t="s">
        <v>643</v>
      </c>
      <c r="E64" s="930">
        <v>2731</v>
      </c>
      <c r="F64" s="930">
        <v>2705</v>
      </c>
      <c r="G64" s="905">
        <f t="shared" si="11"/>
        <v>99.047967777370928</v>
      </c>
      <c r="H64" s="930">
        <v>42</v>
      </c>
      <c r="I64" s="906">
        <f t="shared" si="12"/>
        <v>1.5526802218114601</v>
      </c>
      <c r="J64" s="702">
        <f t="shared" si="13"/>
        <v>2663</v>
      </c>
      <c r="K64" s="907">
        <f t="shared" si="14"/>
        <v>98.447319778188543</v>
      </c>
      <c r="L64" s="930">
        <v>0</v>
      </c>
      <c r="M64" s="909">
        <f t="shared" si="15"/>
        <v>0</v>
      </c>
      <c r="N64" s="702">
        <f t="shared" si="16"/>
        <v>2082</v>
      </c>
      <c r="O64" s="906">
        <f t="shared" si="17"/>
        <v>78.182500938790838</v>
      </c>
      <c r="P64" s="930">
        <v>3</v>
      </c>
      <c r="Q64" s="706">
        <f t="shared" si="18"/>
        <v>0.11265490048817124</v>
      </c>
      <c r="R64" s="930">
        <v>2</v>
      </c>
      <c r="S64" s="906">
        <f t="shared" si="19"/>
        <v>7.5103266992114157E-2</v>
      </c>
      <c r="T64" s="930">
        <v>571</v>
      </c>
      <c r="U64" s="707">
        <f t="shared" si="20"/>
        <v>21.441982726248593</v>
      </c>
      <c r="V64" s="930">
        <v>3</v>
      </c>
      <c r="W64" s="707">
        <f t="shared" si="21"/>
        <v>0.11265490048817124</v>
      </c>
      <c r="X64" s="930">
        <v>1</v>
      </c>
      <c r="Y64" s="909">
        <f t="shared" si="22"/>
        <v>3.7551633496057078E-2</v>
      </c>
      <c r="Z64" s="883">
        <v>1</v>
      </c>
      <c r="AA64" s="911">
        <f t="shared" si="23"/>
        <v>3.7551633496057078E-2</v>
      </c>
    </row>
    <row r="65" spans="1:27" ht="16.5" thickBot="1" x14ac:dyDescent="0.3">
      <c r="A65" s="1510"/>
      <c r="B65" s="1494"/>
      <c r="C65" s="887" t="s">
        <v>644</v>
      </c>
      <c r="D65" s="574" t="s">
        <v>645</v>
      </c>
      <c r="E65" s="947">
        <v>2774</v>
      </c>
      <c r="F65" s="947">
        <v>2770</v>
      </c>
      <c r="G65" s="921">
        <f t="shared" si="11"/>
        <v>99.855803893294876</v>
      </c>
      <c r="H65" s="947">
        <v>34</v>
      </c>
      <c r="I65" s="922">
        <f t="shared" si="12"/>
        <v>1.227436823104693</v>
      </c>
      <c r="J65" s="720">
        <f t="shared" si="13"/>
        <v>2736</v>
      </c>
      <c r="K65" s="923">
        <f t="shared" si="14"/>
        <v>98.772563176895304</v>
      </c>
      <c r="L65" s="947">
        <v>0</v>
      </c>
      <c r="M65" s="925">
        <f t="shared" si="15"/>
        <v>0</v>
      </c>
      <c r="N65" s="720">
        <f t="shared" si="16"/>
        <v>2277</v>
      </c>
      <c r="O65" s="922">
        <f t="shared" si="17"/>
        <v>83.223684210526315</v>
      </c>
      <c r="P65" s="947">
        <v>0</v>
      </c>
      <c r="Q65" s="723">
        <f t="shared" si="18"/>
        <v>0</v>
      </c>
      <c r="R65" s="947">
        <v>0</v>
      </c>
      <c r="S65" s="922">
        <f t="shared" si="19"/>
        <v>0</v>
      </c>
      <c r="T65" s="947">
        <v>459</v>
      </c>
      <c r="U65" s="724">
        <f t="shared" si="20"/>
        <v>16.776315789473685</v>
      </c>
      <c r="V65" s="947">
        <v>0</v>
      </c>
      <c r="W65" s="724">
        <f t="shared" si="21"/>
        <v>0</v>
      </c>
      <c r="X65" s="947">
        <v>0</v>
      </c>
      <c r="Y65" s="925">
        <f t="shared" si="22"/>
        <v>0</v>
      </c>
      <c r="Z65" s="888">
        <v>0</v>
      </c>
      <c r="AA65" s="928">
        <f t="shared" si="23"/>
        <v>0</v>
      </c>
    </row>
    <row r="66" spans="1:27" ht="15.75" x14ac:dyDescent="0.25">
      <c r="A66" s="1510"/>
      <c r="B66" s="1490" t="s">
        <v>583</v>
      </c>
      <c r="C66" s="889" t="s">
        <v>646</v>
      </c>
      <c r="D66" s="505" t="s">
        <v>647</v>
      </c>
      <c r="E66" s="929">
        <v>2276</v>
      </c>
      <c r="F66" s="929">
        <v>2225</v>
      </c>
      <c r="G66" s="894">
        <f t="shared" si="11"/>
        <v>97.759226713532513</v>
      </c>
      <c r="H66" s="929">
        <v>14</v>
      </c>
      <c r="I66" s="896">
        <f t="shared" si="12"/>
        <v>0.6292134831460674</v>
      </c>
      <c r="J66" s="895">
        <f t="shared" si="13"/>
        <v>2211</v>
      </c>
      <c r="K66" s="897">
        <f t="shared" si="14"/>
        <v>99.370786516853926</v>
      </c>
      <c r="L66" s="929">
        <v>0</v>
      </c>
      <c r="M66" s="899">
        <f t="shared" si="15"/>
        <v>0</v>
      </c>
      <c r="N66" s="895">
        <f t="shared" si="16"/>
        <v>1814</v>
      </c>
      <c r="O66" s="896">
        <f t="shared" si="17"/>
        <v>82.044323835368616</v>
      </c>
      <c r="P66" s="929">
        <v>0</v>
      </c>
      <c r="Q66" s="900">
        <f t="shared" si="18"/>
        <v>0</v>
      </c>
      <c r="R66" s="929">
        <v>0</v>
      </c>
      <c r="S66" s="896">
        <f t="shared" si="19"/>
        <v>0</v>
      </c>
      <c r="T66" s="929">
        <v>397</v>
      </c>
      <c r="U66" s="901">
        <f t="shared" si="20"/>
        <v>17.955676164631388</v>
      </c>
      <c r="V66" s="929">
        <v>0</v>
      </c>
      <c r="W66" s="901">
        <f t="shared" si="21"/>
        <v>0</v>
      </c>
      <c r="X66" s="929">
        <v>0</v>
      </c>
      <c r="Y66" s="899">
        <f t="shared" si="22"/>
        <v>0</v>
      </c>
      <c r="Z66" s="885">
        <v>0</v>
      </c>
      <c r="AA66" s="903">
        <f t="shared" si="23"/>
        <v>0</v>
      </c>
    </row>
    <row r="67" spans="1:27" ht="15.75" x14ac:dyDescent="0.25">
      <c r="A67" s="882"/>
      <c r="B67" s="1491"/>
      <c r="C67" s="112" t="s">
        <v>648</v>
      </c>
      <c r="D67" s="508" t="s">
        <v>649</v>
      </c>
      <c r="E67" s="930">
        <v>3460</v>
      </c>
      <c r="F67" s="930">
        <v>3424</v>
      </c>
      <c r="G67" s="905">
        <f t="shared" si="11"/>
        <v>98.959537572254334</v>
      </c>
      <c r="H67" s="930"/>
      <c r="I67" s="906">
        <f t="shared" si="12"/>
        <v>0</v>
      </c>
      <c r="J67" s="702">
        <f t="shared" si="13"/>
        <v>3424</v>
      </c>
      <c r="K67" s="907">
        <f t="shared" si="14"/>
        <v>100</v>
      </c>
      <c r="L67" s="930">
        <v>5</v>
      </c>
      <c r="M67" s="909">
        <f t="shared" si="15"/>
        <v>0.14602803738317757</v>
      </c>
      <c r="N67" s="702">
        <f t="shared" si="16"/>
        <v>3332</v>
      </c>
      <c r="O67" s="906">
        <f t="shared" si="17"/>
        <v>97.313084112149539</v>
      </c>
      <c r="P67" s="930">
        <v>4</v>
      </c>
      <c r="Q67" s="706">
        <f t="shared" si="18"/>
        <v>0.11682242990654206</v>
      </c>
      <c r="R67" s="930">
        <v>0</v>
      </c>
      <c r="S67" s="906">
        <f t="shared" si="19"/>
        <v>0</v>
      </c>
      <c r="T67" s="930">
        <v>82</v>
      </c>
      <c r="U67" s="707">
        <f t="shared" si="20"/>
        <v>2.3948598130841123</v>
      </c>
      <c r="V67" s="930">
        <v>0</v>
      </c>
      <c r="W67" s="707">
        <f t="shared" si="21"/>
        <v>0</v>
      </c>
      <c r="X67" s="930">
        <v>1</v>
      </c>
      <c r="Y67" s="909">
        <f t="shared" si="22"/>
        <v>2.9205607476635514E-2</v>
      </c>
      <c r="Z67" s="883">
        <v>0</v>
      </c>
      <c r="AA67" s="911">
        <f t="shared" si="23"/>
        <v>0</v>
      </c>
    </row>
    <row r="68" spans="1:27" ht="15.75" x14ac:dyDescent="0.25">
      <c r="A68" s="882"/>
      <c r="B68" s="1491"/>
      <c r="C68" s="112" t="s">
        <v>583</v>
      </c>
      <c r="D68" s="508" t="s">
        <v>650</v>
      </c>
      <c r="E68" s="930">
        <v>2288</v>
      </c>
      <c r="F68" s="930">
        <v>2281</v>
      </c>
      <c r="G68" s="905">
        <f t="shared" si="11"/>
        <v>99.694055944055947</v>
      </c>
      <c r="H68" s="930">
        <v>3</v>
      </c>
      <c r="I68" s="906">
        <f t="shared" si="12"/>
        <v>0.131521262604121</v>
      </c>
      <c r="J68" s="702">
        <f t="shared" si="13"/>
        <v>2278</v>
      </c>
      <c r="K68" s="907">
        <f t="shared" si="14"/>
        <v>99.868478737395876</v>
      </c>
      <c r="L68" s="930">
        <v>7</v>
      </c>
      <c r="M68" s="909">
        <f t="shared" si="15"/>
        <v>0.30728709394205445</v>
      </c>
      <c r="N68" s="702">
        <f t="shared" si="16"/>
        <v>2084</v>
      </c>
      <c r="O68" s="906">
        <f t="shared" si="17"/>
        <v>91.483757682177355</v>
      </c>
      <c r="P68" s="930">
        <v>2</v>
      </c>
      <c r="Q68" s="706">
        <f t="shared" si="18"/>
        <v>8.7796312554872691E-2</v>
      </c>
      <c r="R68" s="930">
        <v>0</v>
      </c>
      <c r="S68" s="906">
        <f t="shared" si="19"/>
        <v>0</v>
      </c>
      <c r="T68" s="930">
        <v>179</v>
      </c>
      <c r="U68" s="707">
        <f t="shared" si="20"/>
        <v>7.8577699736611066</v>
      </c>
      <c r="V68" s="930">
        <v>0</v>
      </c>
      <c r="W68" s="707">
        <f t="shared" si="21"/>
        <v>0</v>
      </c>
      <c r="X68" s="930">
        <v>4</v>
      </c>
      <c r="Y68" s="909">
        <f t="shared" si="22"/>
        <v>0.17559262510974538</v>
      </c>
      <c r="Z68" s="883">
        <v>2</v>
      </c>
      <c r="AA68" s="911">
        <f t="shared" si="23"/>
        <v>8.7796312554872691E-2</v>
      </c>
    </row>
    <row r="69" spans="1:27" ht="15.75" x14ac:dyDescent="0.25">
      <c r="A69" s="1499" t="s">
        <v>189</v>
      </c>
      <c r="B69" s="1491"/>
      <c r="C69" s="112" t="s">
        <v>651</v>
      </c>
      <c r="D69" s="508" t="s">
        <v>652</v>
      </c>
      <c r="E69" s="930">
        <v>2697</v>
      </c>
      <c r="F69" s="930">
        <v>2693</v>
      </c>
      <c r="G69" s="905">
        <f t="shared" si="11"/>
        <v>99.851687059695962</v>
      </c>
      <c r="H69" s="930">
        <v>67</v>
      </c>
      <c r="I69" s="906">
        <f t="shared" si="12"/>
        <v>2.4879316747122169</v>
      </c>
      <c r="J69" s="702">
        <f t="shared" si="13"/>
        <v>2626</v>
      </c>
      <c r="K69" s="907">
        <f t="shared" si="14"/>
        <v>97.512068325287785</v>
      </c>
      <c r="L69" s="930">
        <v>0</v>
      </c>
      <c r="M69" s="909">
        <f t="shared" si="15"/>
        <v>0</v>
      </c>
      <c r="N69" s="702">
        <f t="shared" si="16"/>
        <v>2115</v>
      </c>
      <c r="O69" s="906">
        <f t="shared" si="17"/>
        <v>80.540746382330539</v>
      </c>
      <c r="P69" s="930">
        <v>2</v>
      </c>
      <c r="Q69" s="706">
        <f t="shared" si="18"/>
        <v>7.6161462300076158E-2</v>
      </c>
      <c r="R69" s="930">
        <v>0</v>
      </c>
      <c r="S69" s="906">
        <f t="shared" si="19"/>
        <v>0</v>
      </c>
      <c r="T69" s="930">
        <v>509</v>
      </c>
      <c r="U69" s="707">
        <f t="shared" si="20"/>
        <v>19.383092155369383</v>
      </c>
      <c r="V69" s="930">
        <v>0</v>
      </c>
      <c r="W69" s="707">
        <f t="shared" si="21"/>
        <v>0</v>
      </c>
      <c r="X69" s="930">
        <v>0</v>
      </c>
      <c r="Y69" s="909">
        <f t="shared" si="22"/>
        <v>0</v>
      </c>
      <c r="Z69" s="883">
        <v>0</v>
      </c>
      <c r="AA69" s="911">
        <f t="shared" si="23"/>
        <v>0</v>
      </c>
    </row>
    <row r="70" spans="1:27" ht="16.5" thickBot="1" x14ac:dyDescent="0.3">
      <c r="A70" s="1499"/>
      <c r="B70" s="1492"/>
      <c r="C70" s="890" t="s">
        <v>653</v>
      </c>
      <c r="D70" s="520" t="s">
        <v>645</v>
      </c>
      <c r="E70" s="931">
        <v>2931</v>
      </c>
      <c r="F70" s="931">
        <v>2931</v>
      </c>
      <c r="G70" s="932">
        <f t="shared" si="11"/>
        <v>100</v>
      </c>
      <c r="H70" s="931">
        <v>8</v>
      </c>
      <c r="I70" s="933">
        <f t="shared" si="12"/>
        <v>0.27294438758103035</v>
      </c>
      <c r="J70" s="934">
        <f t="shared" si="13"/>
        <v>2923</v>
      </c>
      <c r="K70" s="935">
        <f t="shared" si="14"/>
        <v>99.727055612418965</v>
      </c>
      <c r="L70" s="931">
        <v>0</v>
      </c>
      <c r="M70" s="936">
        <f t="shared" si="15"/>
        <v>0</v>
      </c>
      <c r="N70" s="934">
        <f t="shared" si="16"/>
        <v>2708</v>
      </c>
      <c r="O70" s="933">
        <f t="shared" si="17"/>
        <v>92.644543277454673</v>
      </c>
      <c r="P70" s="931">
        <v>2</v>
      </c>
      <c r="Q70" s="937">
        <f t="shared" si="18"/>
        <v>6.8422853232979822E-2</v>
      </c>
      <c r="R70" s="931">
        <v>0</v>
      </c>
      <c r="S70" s="933">
        <f t="shared" si="19"/>
        <v>0</v>
      </c>
      <c r="T70" s="931">
        <v>213</v>
      </c>
      <c r="U70" s="938">
        <f t="shared" si="20"/>
        <v>7.2870338693123502</v>
      </c>
      <c r="V70" s="931">
        <v>0</v>
      </c>
      <c r="W70" s="938">
        <f t="shared" si="21"/>
        <v>0</v>
      </c>
      <c r="X70" s="931">
        <v>0</v>
      </c>
      <c r="Y70" s="936">
        <f t="shared" si="22"/>
        <v>0</v>
      </c>
      <c r="Z70" s="886">
        <v>0</v>
      </c>
      <c r="AA70" s="939">
        <f t="shared" si="23"/>
        <v>0</v>
      </c>
    </row>
    <row r="71" spans="1:27" ht="15.75" x14ac:dyDescent="0.25">
      <c r="A71" s="1499"/>
      <c r="B71" s="1493" t="s">
        <v>584</v>
      </c>
      <c r="C71" s="158" t="s">
        <v>654</v>
      </c>
      <c r="D71" s="560" t="s">
        <v>655</v>
      </c>
      <c r="E71" s="940">
        <v>3736</v>
      </c>
      <c r="F71" s="940">
        <v>3714</v>
      </c>
      <c r="G71" s="941">
        <f t="shared" si="11"/>
        <v>99.41113490364026</v>
      </c>
      <c r="H71" s="940"/>
      <c r="I71" s="942">
        <f t="shared" si="12"/>
        <v>0</v>
      </c>
      <c r="J71" s="688">
        <f t="shared" si="13"/>
        <v>3714</v>
      </c>
      <c r="K71" s="943">
        <f t="shared" si="14"/>
        <v>100</v>
      </c>
      <c r="L71" s="940">
        <v>0</v>
      </c>
      <c r="M71" s="944">
        <f t="shared" si="15"/>
        <v>0</v>
      </c>
      <c r="N71" s="688">
        <f t="shared" si="16"/>
        <v>3558</v>
      </c>
      <c r="O71" s="942">
        <f t="shared" si="17"/>
        <v>95.799676898222941</v>
      </c>
      <c r="P71" s="940">
        <v>14</v>
      </c>
      <c r="Q71" s="693">
        <f t="shared" si="18"/>
        <v>0.37695207323640278</v>
      </c>
      <c r="R71" s="940">
        <v>1</v>
      </c>
      <c r="S71" s="942">
        <f t="shared" si="19"/>
        <v>2.6925148088314487E-2</v>
      </c>
      <c r="T71" s="940">
        <v>131</v>
      </c>
      <c r="U71" s="694">
        <f t="shared" si="20"/>
        <v>3.5271943995691974</v>
      </c>
      <c r="V71" s="940">
        <v>1</v>
      </c>
      <c r="W71" s="694">
        <f t="shared" si="21"/>
        <v>2.6925148088314487E-2</v>
      </c>
      <c r="X71" s="940">
        <v>8</v>
      </c>
      <c r="Y71" s="944">
        <f t="shared" si="22"/>
        <v>0.2154011847065159</v>
      </c>
      <c r="Z71" s="884">
        <v>1</v>
      </c>
      <c r="AA71" s="945">
        <f t="shared" si="23"/>
        <v>2.6925148088314487E-2</v>
      </c>
    </row>
    <row r="72" spans="1:27" ht="15.75" x14ac:dyDescent="0.25">
      <c r="A72" s="1499"/>
      <c r="B72" s="1491"/>
      <c r="C72" s="112" t="s">
        <v>656</v>
      </c>
      <c r="D72" s="508" t="s">
        <v>655</v>
      </c>
      <c r="E72" s="930">
        <v>1624</v>
      </c>
      <c r="F72" s="930">
        <v>1600</v>
      </c>
      <c r="G72" s="905">
        <f t="shared" si="11"/>
        <v>98.522167487684726</v>
      </c>
      <c r="H72" s="930">
        <v>47</v>
      </c>
      <c r="I72" s="906">
        <f t="shared" si="12"/>
        <v>2.9375</v>
      </c>
      <c r="J72" s="702">
        <f t="shared" si="13"/>
        <v>1553</v>
      </c>
      <c r="K72" s="907">
        <f t="shared" si="14"/>
        <v>97.0625</v>
      </c>
      <c r="L72" s="930">
        <v>10</v>
      </c>
      <c r="M72" s="909">
        <f t="shared" si="15"/>
        <v>0.64391500321957507</v>
      </c>
      <c r="N72" s="702">
        <f t="shared" si="16"/>
        <v>993</v>
      </c>
      <c r="O72" s="906">
        <f t="shared" si="17"/>
        <v>63.9407598197038</v>
      </c>
      <c r="P72" s="930">
        <v>14</v>
      </c>
      <c r="Q72" s="706">
        <f t="shared" si="18"/>
        <v>0.90148100450740498</v>
      </c>
      <c r="R72" s="930">
        <v>90</v>
      </c>
      <c r="S72" s="906">
        <f t="shared" si="19"/>
        <v>5.7952350289761752</v>
      </c>
      <c r="T72" s="930">
        <v>418</v>
      </c>
      <c r="U72" s="707">
        <f t="shared" si="20"/>
        <v>26.915647134578236</v>
      </c>
      <c r="V72" s="930">
        <v>8</v>
      </c>
      <c r="W72" s="707">
        <f t="shared" si="21"/>
        <v>0.51513200257566005</v>
      </c>
      <c r="X72" s="930">
        <v>9</v>
      </c>
      <c r="Y72" s="909">
        <f t="shared" si="22"/>
        <v>0.57952350289761756</v>
      </c>
      <c r="Z72" s="883">
        <v>11</v>
      </c>
      <c r="AA72" s="911">
        <f t="shared" si="23"/>
        <v>0.70830650354153257</v>
      </c>
    </row>
    <row r="73" spans="1:27" ht="15.75" x14ac:dyDescent="0.25">
      <c r="A73" s="1499"/>
      <c r="B73" s="1491"/>
      <c r="C73" s="112" t="s">
        <v>657</v>
      </c>
      <c r="D73" s="508" t="s">
        <v>658</v>
      </c>
      <c r="E73" s="930">
        <v>2360</v>
      </c>
      <c r="F73" s="930">
        <v>2245</v>
      </c>
      <c r="G73" s="905">
        <f t="shared" si="11"/>
        <v>95.127118644067792</v>
      </c>
      <c r="H73" s="930">
        <v>33</v>
      </c>
      <c r="I73" s="906">
        <f t="shared" si="12"/>
        <v>1.4699331848552339</v>
      </c>
      <c r="J73" s="702">
        <f t="shared" si="13"/>
        <v>2212</v>
      </c>
      <c r="K73" s="907">
        <f t="shared" si="14"/>
        <v>98.530066815144764</v>
      </c>
      <c r="L73" s="930">
        <v>5</v>
      </c>
      <c r="M73" s="909">
        <f t="shared" si="15"/>
        <v>0.22603978300180833</v>
      </c>
      <c r="N73" s="702">
        <f t="shared" si="16"/>
        <v>1607</v>
      </c>
      <c r="O73" s="906">
        <f t="shared" si="17"/>
        <v>72.649186256781192</v>
      </c>
      <c r="P73" s="930">
        <v>5</v>
      </c>
      <c r="Q73" s="706">
        <f t="shared" si="18"/>
        <v>0.22603978300180833</v>
      </c>
      <c r="R73" s="930">
        <v>4</v>
      </c>
      <c r="S73" s="906">
        <f t="shared" si="19"/>
        <v>0.18083182640144665</v>
      </c>
      <c r="T73" s="930">
        <v>575</v>
      </c>
      <c r="U73" s="707">
        <f t="shared" si="20"/>
        <v>25.994575045207956</v>
      </c>
      <c r="V73" s="930">
        <v>7</v>
      </c>
      <c r="W73" s="707">
        <f t="shared" si="21"/>
        <v>0.31645569620253167</v>
      </c>
      <c r="X73" s="930">
        <v>4</v>
      </c>
      <c r="Y73" s="909">
        <f t="shared" si="22"/>
        <v>0.18083182640144665</v>
      </c>
      <c r="Z73" s="883">
        <v>5</v>
      </c>
      <c r="AA73" s="911">
        <f t="shared" si="23"/>
        <v>0.22603978300180833</v>
      </c>
    </row>
    <row r="74" spans="1:27" ht="15.75" x14ac:dyDescent="0.25">
      <c r="A74" s="1499"/>
      <c r="B74" s="1491"/>
      <c r="C74" s="112" t="s">
        <v>659</v>
      </c>
      <c r="D74" s="508" t="s">
        <v>660</v>
      </c>
      <c r="E74" s="930">
        <v>4321</v>
      </c>
      <c r="F74" s="930">
        <v>4321</v>
      </c>
      <c r="G74" s="905">
        <f t="shared" si="11"/>
        <v>100</v>
      </c>
      <c r="H74" s="930">
        <v>61</v>
      </c>
      <c r="I74" s="906">
        <f t="shared" si="12"/>
        <v>1.4117102522564222</v>
      </c>
      <c r="J74" s="702">
        <f t="shared" si="13"/>
        <v>4260</v>
      </c>
      <c r="K74" s="907">
        <f t="shared" si="14"/>
        <v>98.588289747743573</v>
      </c>
      <c r="L74" s="930">
        <v>7</v>
      </c>
      <c r="M74" s="909">
        <f t="shared" si="15"/>
        <v>0.16431924882629109</v>
      </c>
      <c r="N74" s="702">
        <f t="shared" si="16"/>
        <v>3900</v>
      </c>
      <c r="O74" s="906">
        <f t="shared" si="17"/>
        <v>91.549295774647888</v>
      </c>
      <c r="P74" s="930">
        <v>7</v>
      </c>
      <c r="Q74" s="706">
        <f t="shared" si="18"/>
        <v>0.16431924882629109</v>
      </c>
      <c r="R74" s="930">
        <v>2</v>
      </c>
      <c r="S74" s="906">
        <f t="shared" si="19"/>
        <v>4.6948356807511735E-2</v>
      </c>
      <c r="T74" s="930">
        <v>341</v>
      </c>
      <c r="U74" s="707">
        <f t="shared" si="20"/>
        <v>8.0046948356807519</v>
      </c>
      <c r="V74" s="930">
        <v>0</v>
      </c>
      <c r="W74" s="707">
        <f t="shared" si="21"/>
        <v>0</v>
      </c>
      <c r="X74" s="930">
        <v>1</v>
      </c>
      <c r="Y74" s="909">
        <f t="shared" si="22"/>
        <v>2.3474178403755867E-2</v>
      </c>
      <c r="Z74" s="883">
        <v>2</v>
      </c>
      <c r="AA74" s="911">
        <f t="shared" si="23"/>
        <v>4.6948356807511735E-2</v>
      </c>
    </row>
    <row r="75" spans="1:27" ht="16.5" thickBot="1" x14ac:dyDescent="0.3">
      <c r="A75" s="1499"/>
      <c r="B75" s="1494"/>
      <c r="C75" s="887" t="s">
        <v>47</v>
      </c>
      <c r="D75" s="574" t="s">
        <v>661</v>
      </c>
      <c r="E75" s="947">
        <v>2994</v>
      </c>
      <c r="F75" s="947">
        <v>2959</v>
      </c>
      <c r="G75" s="921">
        <f t="shared" si="11"/>
        <v>98.830995323981298</v>
      </c>
      <c r="H75" s="947">
        <v>85</v>
      </c>
      <c r="I75" s="922">
        <f t="shared" si="12"/>
        <v>2.8725920919229471</v>
      </c>
      <c r="J75" s="720">
        <f t="shared" si="13"/>
        <v>2874</v>
      </c>
      <c r="K75" s="923">
        <f t="shared" si="14"/>
        <v>97.127407908077046</v>
      </c>
      <c r="L75" s="947">
        <v>0</v>
      </c>
      <c r="M75" s="925">
        <f t="shared" si="15"/>
        <v>0</v>
      </c>
      <c r="N75" s="720">
        <f t="shared" si="16"/>
        <v>1617</v>
      </c>
      <c r="O75" s="922">
        <f t="shared" si="17"/>
        <v>56.263048016701461</v>
      </c>
      <c r="P75" s="947">
        <v>9</v>
      </c>
      <c r="Q75" s="723">
        <f t="shared" si="18"/>
        <v>0.31315240083507306</v>
      </c>
      <c r="R75" s="947">
        <v>31</v>
      </c>
      <c r="S75" s="922">
        <f t="shared" si="19"/>
        <v>1.0786360473208072</v>
      </c>
      <c r="T75" s="947">
        <v>1211</v>
      </c>
      <c r="U75" s="724">
        <f t="shared" si="20"/>
        <v>42.136395267919276</v>
      </c>
      <c r="V75" s="947">
        <v>1</v>
      </c>
      <c r="W75" s="724">
        <f t="shared" si="21"/>
        <v>3.4794711203897009E-2</v>
      </c>
      <c r="X75" s="947">
        <v>4</v>
      </c>
      <c r="Y75" s="925">
        <f t="shared" si="22"/>
        <v>0.13917884481558804</v>
      </c>
      <c r="Z75" s="888">
        <v>1</v>
      </c>
      <c r="AA75" s="928">
        <f t="shared" si="23"/>
        <v>3.4794711203897009E-2</v>
      </c>
    </row>
    <row r="76" spans="1:27" ht="15.75" x14ac:dyDescent="0.25">
      <c r="A76" s="1499"/>
      <c r="B76" s="1490" t="s">
        <v>585</v>
      </c>
      <c r="C76" s="889" t="s">
        <v>662</v>
      </c>
      <c r="D76" s="505" t="s">
        <v>663</v>
      </c>
      <c r="E76" s="929">
        <v>3200</v>
      </c>
      <c r="F76" s="929">
        <v>3139</v>
      </c>
      <c r="G76" s="894">
        <f t="shared" si="11"/>
        <v>98.09375</v>
      </c>
      <c r="H76" s="929">
        <v>20</v>
      </c>
      <c r="I76" s="896">
        <f t="shared" si="12"/>
        <v>0.63714558776680474</v>
      </c>
      <c r="J76" s="895">
        <f t="shared" si="13"/>
        <v>3119</v>
      </c>
      <c r="K76" s="897">
        <f t="shared" si="14"/>
        <v>99.36285441223319</v>
      </c>
      <c r="L76" s="929">
        <v>0</v>
      </c>
      <c r="M76" s="899">
        <f t="shared" si="15"/>
        <v>0</v>
      </c>
      <c r="N76" s="895">
        <f t="shared" si="16"/>
        <v>2566</v>
      </c>
      <c r="O76" s="896">
        <f t="shared" si="17"/>
        <v>82.26995831997435</v>
      </c>
      <c r="P76" s="929">
        <v>0</v>
      </c>
      <c r="Q76" s="900">
        <f t="shared" si="18"/>
        <v>0</v>
      </c>
      <c r="R76" s="929">
        <v>219</v>
      </c>
      <c r="S76" s="896">
        <f t="shared" si="19"/>
        <v>7.0214812439884575</v>
      </c>
      <c r="T76" s="929">
        <v>309</v>
      </c>
      <c r="U76" s="901">
        <f t="shared" si="20"/>
        <v>9.907021481243989</v>
      </c>
      <c r="V76" s="929">
        <v>6</v>
      </c>
      <c r="W76" s="901">
        <f t="shared" si="21"/>
        <v>0.19236934915036871</v>
      </c>
      <c r="X76" s="929">
        <v>6</v>
      </c>
      <c r="Y76" s="899">
        <f t="shared" si="22"/>
        <v>0.19236934915036871</v>
      </c>
      <c r="Z76" s="885">
        <v>13</v>
      </c>
      <c r="AA76" s="903">
        <f t="shared" si="23"/>
        <v>0.41680025649246555</v>
      </c>
    </row>
    <row r="77" spans="1:27" ht="15.75" x14ac:dyDescent="0.25">
      <c r="A77" s="1499"/>
      <c r="B77" s="1491"/>
      <c r="C77" s="112" t="s">
        <v>664</v>
      </c>
      <c r="D77" s="508" t="s">
        <v>665</v>
      </c>
      <c r="E77" s="930">
        <v>3139</v>
      </c>
      <c r="F77" s="930">
        <v>2875</v>
      </c>
      <c r="G77" s="905">
        <f t="shared" si="11"/>
        <v>91.589678241478182</v>
      </c>
      <c r="H77" s="930">
        <v>12</v>
      </c>
      <c r="I77" s="906">
        <f t="shared" si="12"/>
        <v>0.41739130434782606</v>
      </c>
      <c r="J77" s="702">
        <f t="shared" ref="J77:J88" si="24">F77-H77</f>
        <v>2863</v>
      </c>
      <c r="K77" s="907">
        <f t="shared" si="14"/>
        <v>99.582608695652169</v>
      </c>
      <c r="L77" s="930">
        <v>32</v>
      </c>
      <c r="M77" s="909">
        <f t="shared" si="15"/>
        <v>1.1177086971707999</v>
      </c>
      <c r="N77" s="702">
        <f t="shared" ref="N77:N88" si="25">J77-L77-P77-R77-T77-V77-X77-Z77</f>
        <v>2234</v>
      </c>
      <c r="O77" s="906">
        <f t="shared" si="17"/>
        <v>78.030038421236469</v>
      </c>
      <c r="P77" s="930">
        <v>0</v>
      </c>
      <c r="Q77" s="706">
        <f t="shared" si="18"/>
        <v>0</v>
      </c>
      <c r="R77" s="930">
        <v>56</v>
      </c>
      <c r="S77" s="906">
        <f t="shared" si="19"/>
        <v>1.9559902200488997</v>
      </c>
      <c r="T77" s="930">
        <v>508</v>
      </c>
      <c r="U77" s="707">
        <f t="shared" si="20"/>
        <v>17.743625567586449</v>
      </c>
      <c r="V77" s="930">
        <v>4</v>
      </c>
      <c r="W77" s="707">
        <f t="shared" si="21"/>
        <v>0.13971358714634999</v>
      </c>
      <c r="X77" s="930">
        <v>15</v>
      </c>
      <c r="Y77" s="909">
        <f t="shared" si="22"/>
        <v>0.52392595179881241</v>
      </c>
      <c r="Z77" s="883">
        <v>14</v>
      </c>
      <c r="AA77" s="911">
        <f t="shared" si="23"/>
        <v>0.48899755501222492</v>
      </c>
    </row>
    <row r="78" spans="1:27" ht="15.75" x14ac:dyDescent="0.25">
      <c r="A78" s="1499"/>
      <c r="B78" s="1491"/>
      <c r="C78" s="112" t="s">
        <v>666</v>
      </c>
      <c r="D78" s="508" t="s">
        <v>667</v>
      </c>
      <c r="E78" s="930">
        <v>2658</v>
      </c>
      <c r="F78" s="930">
        <v>2540</v>
      </c>
      <c r="G78" s="905">
        <f t="shared" si="11"/>
        <v>95.560571858540257</v>
      </c>
      <c r="H78" s="930">
        <v>41</v>
      </c>
      <c r="I78" s="906">
        <f t="shared" si="12"/>
        <v>1.6141732283464567</v>
      </c>
      <c r="J78" s="702">
        <f t="shared" si="24"/>
        <v>2499</v>
      </c>
      <c r="K78" s="907">
        <f t="shared" si="14"/>
        <v>98.385826771653541</v>
      </c>
      <c r="L78" s="930">
        <v>11</v>
      </c>
      <c r="M78" s="909">
        <f t="shared" si="15"/>
        <v>0.44017607042817125</v>
      </c>
      <c r="N78" s="702">
        <f t="shared" si="25"/>
        <v>2306</v>
      </c>
      <c r="O78" s="906">
        <f t="shared" si="17"/>
        <v>92.276910764305725</v>
      </c>
      <c r="P78" s="930">
        <v>5</v>
      </c>
      <c r="Q78" s="706">
        <f t="shared" si="18"/>
        <v>0.20008003201280511</v>
      </c>
      <c r="R78" s="930">
        <v>3</v>
      </c>
      <c r="S78" s="906">
        <f t="shared" si="19"/>
        <v>0.12004801920768307</v>
      </c>
      <c r="T78" s="930">
        <v>141</v>
      </c>
      <c r="U78" s="707">
        <f t="shared" si="20"/>
        <v>5.6422569027611047</v>
      </c>
      <c r="V78" s="930">
        <v>10</v>
      </c>
      <c r="W78" s="707">
        <f t="shared" si="21"/>
        <v>0.40016006402561022</v>
      </c>
      <c r="X78" s="930">
        <v>13</v>
      </c>
      <c r="Y78" s="909">
        <f t="shared" si="22"/>
        <v>0.52020808323329337</v>
      </c>
      <c r="Z78" s="883">
        <v>10</v>
      </c>
      <c r="AA78" s="911">
        <f t="shared" si="23"/>
        <v>0.40016006402561022</v>
      </c>
    </row>
    <row r="79" spans="1:27" ht="15.75" x14ac:dyDescent="0.25">
      <c r="A79" s="1499"/>
      <c r="B79" s="1491"/>
      <c r="C79" s="112" t="s">
        <v>668</v>
      </c>
      <c r="D79" s="508" t="s">
        <v>669</v>
      </c>
      <c r="E79" s="930">
        <v>4115</v>
      </c>
      <c r="F79" s="930">
        <v>3937</v>
      </c>
      <c r="G79" s="905">
        <f t="shared" si="11"/>
        <v>95.674362089914951</v>
      </c>
      <c r="H79" s="930">
        <v>41</v>
      </c>
      <c r="I79" s="906">
        <f t="shared" si="12"/>
        <v>1.0414020828041657</v>
      </c>
      <c r="J79" s="702">
        <f t="shared" si="24"/>
        <v>3896</v>
      </c>
      <c r="K79" s="907">
        <f t="shared" si="14"/>
        <v>98.958597917195831</v>
      </c>
      <c r="L79" s="930">
        <v>31</v>
      </c>
      <c r="M79" s="909">
        <f t="shared" si="15"/>
        <v>0.79568788501026699</v>
      </c>
      <c r="N79" s="702">
        <f t="shared" si="25"/>
        <v>2985</v>
      </c>
      <c r="O79" s="906">
        <f t="shared" si="17"/>
        <v>76.617043121149891</v>
      </c>
      <c r="P79" s="930">
        <v>0</v>
      </c>
      <c r="Q79" s="706">
        <f t="shared" si="18"/>
        <v>0</v>
      </c>
      <c r="R79" s="930">
        <v>41</v>
      </c>
      <c r="S79" s="906">
        <f t="shared" si="19"/>
        <v>1.0523613963039014</v>
      </c>
      <c r="T79" s="930">
        <v>360</v>
      </c>
      <c r="U79" s="707">
        <f t="shared" si="20"/>
        <v>9.2402464065708418</v>
      </c>
      <c r="V79" s="930">
        <v>458</v>
      </c>
      <c r="W79" s="707">
        <f t="shared" si="21"/>
        <v>11.75564681724846</v>
      </c>
      <c r="X79" s="930">
        <v>15</v>
      </c>
      <c r="Y79" s="909">
        <f t="shared" si="22"/>
        <v>0.38501026694045176</v>
      </c>
      <c r="Z79" s="883">
        <v>6</v>
      </c>
      <c r="AA79" s="911">
        <f t="shared" si="23"/>
        <v>0.1540041067761807</v>
      </c>
    </row>
    <row r="80" spans="1:27" ht="16.5" thickBot="1" x14ac:dyDescent="0.3">
      <c r="A80" s="1499"/>
      <c r="B80" s="1492"/>
      <c r="C80" s="890" t="s">
        <v>670</v>
      </c>
      <c r="D80" s="520" t="s">
        <v>671</v>
      </c>
      <c r="E80" s="931">
        <v>2830</v>
      </c>
      <c r="F80" s="931">
        <v>2673</v>
      </c>
      <c r="G80" s="932">
        <f t="shared" si="11"/>
        <v>94.452296819787989</v>
      </c>
      <c r="H80" s="931">
        <v>63</v>
      </c>
      <c r="I80" s="933">
        <f t="shared" si="12"/>
        <v>2.3569023569023568</v>
      </c>
      <c r="J80" s="934">
        <f t="shared" si="24"/>
        <v>2610</v>
      </c>
      <c r="K80" s="935">
        <f t="shared" si="14"/>
        <v>97.643097643097647</v>
      </c>
      <c r="L80" s="931">
        <v>2</v>
      </c>
      <c r="M80" s="936">
        <f t="shared" si="15"/>
        <v>7.662835249042145E-2</v>
      </c>
      <c r="N80" s="934">
        <f t="shared" si="25"/>
        <v>1444</v>
      </c>
      <c r="O80" s="933">
        <f t="shared" si="17"/>
        <v>55.325670498084293</v>
      </c>
      <c r="P80" s="931">
        <v>0</v>
      </c>
      <c r="Q80" s="937">
        <f t="shared" si="18"/>
        <v>0</v>
      </c>
      <c r="R80" s="931">
        <v>214</v>
      </c>
      <c r="S80" s="933">
        <f t="shared" si="19"/>
        <v>8.1992337164750957</v>
      </c>
      <c r="T80" s="931">
        <v>811</v>
      </c>
      <c r="U80" s="938">
        <f t="shared" si="20"/>
        <v>31.072796934865899</v>
      </c>
      <c r="V80" s="931">
        <v>99</v>
      </c>
      <c r="W80" s="938">
        <f t="shared" si="21"/>
        <v>3.7931034482758621</v>
      </c>
      <c r="X80" s="931">
        <v>16</v>
      </c>
      <c r="Y80" s="936">
        <f t="shared" si="22"/>
        <v>0.6130268199233716</v>
      </c>
      <c r="Z80" s="886">
        <v>24</v>
      </c>
      <c r="AA80" s="939">
        <f t="shared" si="23"/>
        <v>0.91954022988505746</v>
      </c>
    </row>
    <row r="81" spans="1:27" ht="15.75" x14ac:dyDescent="0.25">
      <c r="A81" s="1499"/>
      <c r="B81" s="1493" t="s">
        <v>586</v>
      </c>
      <c r="C81" s="158" t="s">
        <v>672</v>
      </c>
      <c r="D81" s="560" t="s">
        <v>673</v>
      </c>
      <c r="E81" s="940">
        <v>3859</v>
      </c>
      <c r="F81" s="940">
        <v>3734</v>
      </c>
      <c r="G81" s="941">
        <f t="shared" si="11"/>
        <v>96.760818864990924</v>
      </c>
      <c r="H81" s="940">
        <v>92</v>
      </c>
      <c r="I81" s="942">
        <f t="shared" si="12"/>
        <v>2.4638457418318156</v>
      </c>
      <c r="J81" s="688">
        <f t="shared" si="24"/>
        <v>3642</v>
      </c>
      <c r="K81" s="943">
        <f t="shared" si="14"/>
        <v>97.536154258168182</v>
      </c>
      <c r="L81" s="940">
        <v>19</v>
      </c>
      <c r="M81" s="944">
        <f t="shared" si="15"/>
        <v>0.52169137836353652</v>
      </c>
      <c r="N81" s="688">
        <f t="shared" si="25"/>
        <v>2143</v>
      </c>
      <c r="O81" s="942">
        <f t="shared" si="17"/>
        <v>58.84129599121362</v>
      </c>
      <c r="P81" s="940">
        <v>10</v>
      </c>
      <c r="Q81" s="693">
        <f t="shared" si="18"/>
        <v>0.27457440966501923</v>
      </c>
      <c r="R81" s="940">
        <v>98</v>
      </c>
      <c r="S81" s="942">
        <f t="shared" si="19"/>
        <v>2.6908292147171884</v>
      </c>
      <c r="T81" s="940">
        <v>391</v>
      </c>
      <c r="U81" s="694">
        <f t="shared" si="20"/>
        <v>10.735859417902251</v>
      </c>
      <c r="V81" s="940">
        <v>945</v>
      </c>
      <c r="W81" s="694">
        <f t="shared" si="21"/>
        <v>25.947281713344317</v>
      </c>
      <c r="X81" s="940">
        <v>30</v>
      </c>
      <c r="Y81" s="944">
        <f t="shared" si="22"/>
        <v>0.82372322899505768</v>
      </c>
      <c r="Z81" s="884">
        <v>6</v>
      </c>
      <c r="AA81" s="945">
        <f t="shared" si="23"/>
        <v>0.16474464579901152</v>
      </c>
    </row>
    <row r="82" spans="1:27" ht="15.75" x14ac:dyDescent="0.25">
      <c r="A82" s="1499"/>
      <c r="B82" s="1491"/>
      <c r="C82" s="112" t="s">
        <v>416</v>
      </c>
      <c r="D82" s="508" t="s">
        <v>674</v>
      </c>
      <c r="E82" s="930">
        <v>4986</v>
      </c>
      <c r="F82" s="930">
        <v>4145</v>
      </c>
      <c r="G82" s="905">
        <f t="shared" si="11"/>
        <v>83.132771760930609</v>
      </c>
      <c r="H82" s="930">
        <v>35</v>
      </c>
      <c r="I82" s="906">
        <f t="shared" si="12"/>
        <v>0.84439083232810619</v>
      </c>
      <c r="J82" s="702">
        <f t="shared" si="24"/>
        <v>4110</v>
      </c>
      <c r="K82" s="907">
        <f t="shared" si="14"/>
        <v>99.155609167671898</v>
      </c>
      <c r="L82" s="930">
        <v>0</v>
      </c>
      <c r="M82" s="909">
        <f t="shared" si="15"/>
        <v>0</v>
      </c>
      <c r="N82" s="702">
        <f t="shared" si="25"/>
        <v>2723</v>
      </c>
      <c r="O82" s="906">
        <f t="shared" si="17"/>
        <v>66.253041362530411</v>
      </c>
      <c r="P82" s="930">
        <v>9</v>
      </c>
      <c r="Q82" s="706">
        <f t="shared" si="18"/>
        <v>0.21897810218978103</v>
      </c>
      <c r="R82" s="930">
        <v>42</v>
      </c>
      <c r="S82" s="906">
        <f t="shared" si="19"/>
        <v>1.0218978102189782</v>
      </c>
      <c r="T82" s="930">
        <v>709</v>
      </c>
      <c r="U82" s="707">
        <f t="shared" si="20"/>
        <v>17.250608272506081</v>
      </c>
      <c r="V82" s="930">
        <v>531</v>
      </c>
      <c r="W82" s="707">
        <f t="shared" si="21"/>
        <v>12.91970802919708</v>
      </c>
      <c r="X82" s="930">
        <v>44</v>
      </c>
      <c r="Y82" s="909">
        <f t="shared" si="22"/>
        <v>1.0705596107055961</v>
      </c>
      <c r="Z82" s="883">
        <v>52</v>
      </c>
      <c r="AA82" s="911">
        <f t="shared" si="23"/>
        <v>1.2652068126520681</v>
      </c>
    </row>
    <row r="83" spans="1:27" ht="15.75" x14ac:dyDescent="0.25">
      <c r="A83" s="1499"/>
      <c r="B83" s="1491"/>
      <c r="C83" s="112" t="s">
        <v>586</v>
      </c>
      <c r="D83" s="508" t="s">
        <v>675</v>
      </c>
      <c r="E83" s="930">
        <v>3612</v>
      </c>
      <c r="F83" s="930">
        <v>3546</v>
      </c>
      <c r="G83" s="905">
        <f t="shared" si="11"/>
        <v>98.17275747508306</v>
      </c>
      <c r="H83" s="930">
        <v>36</v>
      </c>
      <c r="I83" s="906">
        <f t="shared" si="12"/>
        <v>1.015228426395939</v>
      </c>
      <c r="J83" s="702">
        <f t="shared" si="24"/>
        <v>3510</v>
      </c>
      <c r="K83" s="907">
        <f t="shared" si="14"/>
        <v>98.984771573604064</v>
      </c>
      <c r="L83" s="930">
        <v>13</v>
      </c>
      <c r="M83" s="909">
        <f t="shared" si="15"/>
        <v>0.37037037037037035</v>
      </c>
      <c r="N83" s="702">
        <f t="shared" si="25"/>
        <v>2393</v>
      </c>
      <c r="O83" s="906">
        <f t="shared" si="17"/>
        <v>68.176638176638178</v>
      </c>
      <c r="P83" s="930">
        <v>0</v>
      </c>
      <c r="Q83" s="706">
        <f t="shared" si="18"/>
        <v>0</v>
      </c>
      <c r="R83" s="930">
        <v>217</v>
      </c>
      <c r="S83" s="906">
        <f t="shared" si="19"/>
        <v>6.182336182336182</v>
      </c>
      <c r="T83" s="930">
        <v>321</v>
      </c>
      <c r="U83" s="707">
        <f t="shared" si="20"/>
        <v>9.1452991452991448</v>
      </c>
      <c r="V83" s="930">
        <v>536</v>
      </c>
      <c r="W83" s="707">
        <f t="shared" si="21"/>
        <v>15.27065527065527</v>
      </c>
      <c r="X83" s="930">
        <v>16</v>
      </c>
      <c r="Y83" s="909">
        <f t="shared" si="22"/>
        <v>0.45584045584045585</v>
      </c>
      <c r="Z83" s="883">
        <v>14</v>
      </c>
      <c r="AA83" s="911">
        <f t="shared" si="23"/>
        <v>0.39886039886039887</v>
      </c>
    </row>
    <row r="84" spans="1:27" ht="15.75" x14ac:dyDescent="0.25">
      <c r="A84" s="1499"/>
      <c r="B84" s="1491"/>
      <c r="C84" s="112" t="s">
        <v>676</v>
      </c>
      <c r="D84" s="508" t="s">
        <v>677</v>
      </c>
      <c r="E84" s="930">
        <v>3862</v>
      </c>
      <c r="F84" s="930">
        <v>3616</v>
      </c>
      <c r="G84" s="905">
        <f t="shared" si="11"/>
        <v>93.630243397203515</v>
      </c>
      <c r="H84" s="930">
        <v>31</v>
      </c>
      <c r="I84" s="906">
        <f t="shared" si="12"/>
        <v>0.85730088495575218</v>
      </c>
      <c r="J84" s="702">
        <f t="shared" si="24"/>
        <v>3585</v>
      </c>
      <c r="K84" s="907">
        <f t="shared" si="14"/>
        <v>99.142699115044252</v>
      </c>
      <c r="L84" s="930">
        <v>4</v>
      </c>
      <c r="M84" s="909">
        <f t="shared" si="15"/>
        <v>0.11157601115760112</v>
      </c>
      <c r="N84" s="702">
        <f t="shared" si="25"/>
        <v>2375</v>
      </c>
      <c r="O84" s="906">
        <f t="shared" si="17"/>
        <v>66.248256624825657</v>
      </c>
      <c r="P84" s="930">
        <v>0</v>
      </c>
      <c r="Q84" s="706">
        <f t="shared" si="18"/>
        <v>0</v>
      </c>
      <c r="R84" s="930">
        <v>145</v>
      </c>
      <c r="S84" s="906">
        <f t="shared" si="19"/>
        <v>4.0446304044630406</v>
      </c>
      <c r="T84" s="930">
        <v>309</v>
      </c>
      <c r="U84" s="707">
        <f t="shared" si="20"/>
        <v>8.6192468619246867</v>
      </c>
      <c r="V84" s="930">
        <v>721</v>
      </c>
      <c r="W84" s="707">
        <f t="shared" si="21"/>
        <v>20.111576011157602</v>
      </c>
      <c r="X84" s="930">
        <v>28</v>
      </c>
      <c r="Y84" s="909">
        <f t="shared" si="22"/>
        <v>0.78103207810320785</v>
      </c>
      <c r="Z84" s="883">
        <v>3</v>
      </c>
      <c r="AA84" s="911">
        <f t="shared" si="23"/>
        <v>8.3682008368200833E-2</v>
      </c>
    </row>
    <row r="85" spans="1:27" ht="16.5" thickBot="1" x14ac:dyDescent="0.3">
      <c r="A85" s="1499"/>
      <c r="B85" s="1494"/>
      <c r="C85" s="887" t="s">
        <v>678</v>
      </c>
      <c r="D85" s="574" t="s">
        <v>679</v>
      </c>
      <c r="E85" s="947">
        <v>6210</v>
      </c>
      <c r="F85" s="947">
        <v>6206</v>
      </c>
      <c r="G85" s="921">
        <f t="shared" si="11"/>
        <v>99.935587761674725</v>
      </c>
      <c r="H85" s="947">
        <v>40</v>
      </c>
      <c r="I85" s="922">
        <f t="shared" si="12"/>
        <v>0.6445375443119562</v>
      </c>
      <c r="J85" s="720">
        <f t="shared" si="24"/>
        <v>6166</v>
      </c>
      <c r="K85" s="923">
        <f t="shared" si="14"/>
        <v>99.355462455688041</v>
      </c>
      <c r="L85" s="947">
        <v>0</v>
      </c>
      <c r="M85" s="925">
        <f t="shared" si="15"/>
        <v>0</v>
      </c>
      <c r="N85" s="720">
        <f t="shared" si="25"/>
        <v>4517</v>
      </c>
      <c r="O85" s="922">
        <f t="shared" si="17"/>
        <v>73.256568277651638</v>
      </c>
      <c r="P85" s="947">
        <v>7</v>
      </c>
      <c r="Q85" s="723">
        <f t="shared" si="18"/>
        <v>0.11352578657152125</v>
      </c>
      <c r="R85" s="947">
        <v>80</v>
      </c>
      <c r="S85" s="922">
        <f t="shared" si="19"/>
        <v>1.2974375608173856</v>
      </c>
      <c r="T85" s="947">
        <v>568</v>
      </c>
      <c r="U85" s="724">
        <f t="shared" si="20"/>
        <v>9.2118066818034379</v>
      </c>
      <c r="V85" s="947">
        <v>955</v>
      </c>
      <c r="W85" s="724">
        <f t="shared" si="21"/>
        <v>15.488160882257541</v>
      </c>
      <c r="X85" s="947">
        <v>19</v>
      </c>
      <c r="Y85" s="925">
        <f t="shared" si="22"/>
        <v>0.30814142069412909</v>
      </c>
      <c r="Z85" s="888">
        <v>20</v>
      </c>
      <c r="AA85" s="928">
        <f t="shared" si="23"/>
        <v>0.3243593902043464</v>
      </c>
    </row>
    <row r="86" spans="1:27" ht="15.75" x14ac:dyDescent="0.25">
      <c r="A86" s="1499"/>
      <c r="B86" s="1490" t="s">
        <v>36</v>
      </c>
      <c r="C86" s="889" t="s">
        <v>346</v>
      </c>
      <c r="D86" s="505" t="s">
        <v>680</v>
      </c>
      <c r="E86" s="929">
        <v>2604</v>
      </c>
      <c r="F86" s="929">
        <v>2604</v>
      </c>
      <c r="G86" s="894">
        <f t="shared" si="11"/>
        <v>100</v>
      </c>
      <c r="H86" s="929">
        <v>62</v>
      </c>
      <c r="I86" s="896">
        <f t="shared" si="12"/>
        <v>2.3809523809523809</v>
      </c>
      <c r="J86" s="895">
        <f t="shared" si="24"/>
        <v>2542</v>
      </c>
      <c r="K86" s="897">
        <f t="shared" si="14"/>
        <v>97.61904761904762</v>
      </c>
      <c r="L86" s="929">
        <v>0</v>
      </c>
      <c r="M86" s="899">
        <f t="shared" si="15"/>
        <v>0</v>
      </c>
      <c r="N86" s="895">
        <f t="shared" si="25"/>
        <v>1294</v>
      </c>
      <c r="O86" s="896">
        <f t="shared" si="17"/>
        <v>50.904799370574352</v>
      </c>
      <c r="P86" s="929">
        <v>0</v>
      </c>
      <c r="Q86" s="900">
        <f t="shared" si="18"/>
        <v>0</v>
      </c>
      <c r="R86" s="929">
        <v>173</v>
      </c>
      <c r="S86" s="896">
        <f t="shared" si="19"/>
        <v>6.8056648308418568</v>
      </c>
      <c r="T86" s="929">
        <v>812</v>
      </c>
      <c r="U86" s="901">
        <f t="shared" si="20"/>
        <v>31.94335169158143</v>
      </c>
      <c r="V86" s="929">
        <v>258</v>
      </c>
      <c r="W86" s="901">
        <f t="shared" si="21"/>
        <v>10.149488591660111</v>
      </c>
      <c r="X86" s="929">
        <v>5</v>
      </c>
      <c r="Y86" s="899">
        <f t="shared" si="22"/>
        <v>0.19669551534225019</v>
      </c>
      <c r="Z86" s="885">
        <v>0</v>
      </c>
      <c r="AA86" s="903">
        <f t="shared" si="23"/>
        <v>0</v>
      </c>
    </row>
    <row r="87" spans="1:27" ht="15.75" x14ac:dyDescent="0.25">
      <c r="A87" s="1499"/>
      <c r="B87" s="1491"/>
      <c r="C87" s="112" t="s">
        <v>681</v>
      </c>
      <c r="D87" s="508" t="s">
        <v>682</v>
      </c>
      <c r="E87" s="930">
        <v>3802</v>
      </c>
      <c r="F87" s="930">
        <v>3767</v>
      </c>
      <c r="G87" s="905">
        <f t="shared" si="11"/>
        <v>99.079431877958967</v>
      </c>
      <c r="H87" s="930">
        <v>40</v>
      </c>
      <c r="I87" s="906">
        <f t="shared" si="12"/>
        <v>1.0618529333687283</v>
      </c>
      <c r="J87" s="702">
        <f t="shared" si="24"/>
        <v>3727</v>
      </c>
      <c r="K87" s="907">
        <f t="shared" si="14"/>
        <v>98.938147066631274</v>
      </c>
      <c r="L87" s="930">
        <v>6</v>
      </c>
      <c r="M87" s="909">
        <f t="shared" si="15"/>
        <v>0.16098738932116985</v>
      </c>
      <c r="N87" s="702">
        <f t="shared" si="25"/>
        <v>1992</v>
      </c>
      <c r="O87" s="906">
        <f t="shared" si="17"/>
        <v>53.447813254628386</v>
      </c>
      <c r="P87" s="930">
        <v>7</v>
      </c>
      <c r="Q87" s="706">
        <f t="shared" si="18"/>
        <v>0.18781862087469814</v>
      </c>
      <c r="R87" s="930">
        <v>318</v>
      </c>
      <c r="S87" s="906">
        <f t="shared" si="19"/>
        <v>8.5323316340220021</v>
      </c>
      <c r="T87" s="930">
        <v>503</v>
      </c>
      <c r="U87" s="707">
        <f t="shared" si="20"/>
        <v>13.496109471424738</v>
      </c>
      <c r="V87" s="930">
        <v>901</v>
      </c>
      <c r="W87" s="707">
        <f t="shared" si="21"/>
        <v>24.174939629729003</v>
      </c>
      <c r="X87" s="930">
        <v>0</v>
      </c>
      <c r="Y87" s="909">
        <f t="shared" si="22"/>
        <v>0</v>
      </c>
      <c r="Z87" s="883">
        <v>0</v>
      </c>
      <c r="AA87" s="911">
        <f t="shared" si="23"/>
        <v>0</v>
      </c>
    </row>
    <row r="88" spans="1:27" ht="16.5" thickBot="1" x14ac:dyDescent="0.3">
      <c r="A88" s="1500"/>
      <c r="B88" s="1492"/>
      <c r="C88" s="890" t="s">
        <v>683</v>
      </c>
      <c r="D88" s="520" t="s">
        <v>684</v>
      </c>
      <c r="E88" s="931">
        <v>3708</v>
      </c>
      <c r="F88" s="931">
        <v>3669</v>
      </c>
      <c r="G88" s="932">
        <f t="shared" si="11"/>
        <v>98.948220064724921</v>
      </c>
      <c r="H88" s="931">
        <v>39</v>
      </c>
      <c r="I88" s="933">
        <f t="shared" si="12"/>
        <v>1.062959934587081</v>
      </c>
      <c r="J88" s="934">
        <f t="shared" si="24"/>
        <v>3630</v>
      </c>
      <c r="K88" s="935">
        <f t="shared" si="14"/>
        <v>98.937040065412916</v>
      </c>
      <c r="L88" s="931">
        <v>4</v>
      </c>
      <c r="M88" s="936">
        <f t="shared" si="15"/>
        <v>0.11019283746556474</v>
      </c>
      <c r="N88" s="934">
        <f t="shared" si="25"/>
        <v>1877</v>
      </c>
      <c r="O88" s="933">
        <f t="shared" si="17"/>
        <v>51.707988980716252</v>
      </c>
      <c r="P88" s="931">
        <v>5</v>
      </c>
      <c r="Q88" s="937">
        <f t="shared" si="18"/>
        <v>0.13774104683195593</v>
      </c>
      <c r="R88" s="931">
        <v>59</v>
      </c>
      <c r="S88" s="933">
        <f t="shared" si="19"/>
        <v>1.6253443526170799</v>
      </c>
      <c r="T88" s="931">
        <v>1572</v>
      </c>
      <c r="U88" s="938">
        <f t="shared" si="20"/>
        <v>43.305785123966942</v>
      </c>
      <c r="V88" s="931">
        <v>113</v>
      </c>
      <c r="W88" s="938">
        <f t="shared" si="21"/>
        <v>3.112947658402204</v>
      </c>
      <c r="X88" s="931">
        <v>0</v>
      </c>
      <c r="Y88" s="936">
        <f t="shared" si="22"/>
        <v>0</v>
      </c>
      <c r="Z88" s="886">
        <v>0</v>
      </c>
      <c r="AA88" s="939">
        <f t="shared" si="23"/>
        <v>0</v>
      </c>
    </row>
    <row r="89" spans="1:27" s="75" customFormat="1" ht="20.25" customHeight="1" thickBot="1" x14ac:dyDescent="0.3">
      <c r="A89" s="804" t="s">
        <v>685</v>
      </c>
      <c r="B89" s="805"/>
      <c r="C89" s="805"/>
      <c r="D89" s="805"/>
      <c r="E89" s="948">
        <f>SUM(E29:E88)</f>
        <v>193156</v>
      </c>
      <c r="F89" s="949">
        <f>SUM(F29:F88)</f>
        <v>189484</v>
      </c>
      <c r="G89" s="950">
        <f t="shared" si="11"/>
        <v>98.098945929714844</v>
      </c>
      <c r="H89" s="951">
        <f>SUM(H29:H88)</f>
        <v>2601</v>
      </c>
      <c r="I89" s="952">
        <f t="shared" si="12"/>
        <v>1.3726752654577694</v>
      </c>
      <c r="J89" s="951">
        <f>SUM(J29:J88)</f>
        <v>186883</v>
      </c>
      <c r="K89" s="953">
        <f t="shared" si="14"/>
        <v>98.627324734542228</v>
      </c>
      <c r="L89" s="949">
        <f>SUM(L29:L88)</f>
        <v>465</v>
      </c>
      <c r="M89" s="954">
        <f t="shared" si="15"/>
        <v>0.24881877966428192</v>
      </c>
      <c r="N89" s="951">
        <f>SUM(N29:N88)</f>
        <v>138255</v>
      </c>
      <c r="O89" s="955">
        <f t="shared" si="17"/>
        <v>73.979441682764076</v>
      </c>
      <c r="P89" s="949">
        <f>SUM(P29:P88)</f>
        <v>1037</v>
      </c>
      <c r="Q89" s="956">
        <f t="shared" si="18"/>
        <v>0.55489263335883954</v>
      </c>
      <c r="R89" s="951">
        <f>SUM(R29:R88)</f>
        <v>1901</v>
      </c>
      <c r="S89" s="955">
        <f t="shared" si="19"/>
        <v>1.0172139787995698</v>
      </c>
      <c r="T89" s="951">
        <f>SUM(T29:T88)</f>
        <v>31121</v>
      </c>
      <c r="U89" s="957">
        <f t="shared" si="20"/>
        <v>16.652665036413158</v>
      </c>
      <c r="V89" s="951">
        <f>SUM(V29:V88)</f>
        <v>13141</v>
      </c>
      <c r="W89" s="957">
        <f t="shared" si="21"/>
        <v>7.0316722227275887</v>
      </c>
      <c r="X89" s="949">
        <f>SUM(X29:X88)</f>
        <v>496</v>
      </c>
      <c r="Y89" s="954">
        <f t="shared" si="22"/>
        <v>0.26540669830856739</v>
      </c>
      <c r="Z89" s="891">
        <f>SUM(Z29:Z88)</f>
        <v>467</v>
      </c>
      <c r="AA89" s="958">
        <f t="shared" si="23"/>
        <v>0.24988896796391324</v>
      </c>
    </row>
    <row r="90" spans="1:27" ht="15.75" thickTop="1" x14ac:dyDescent="0.25">
      <c r="F90" s="864"/>
      <c r="N90" s="170"/>
      <c r="P90" s="864"/>
    </row>
  </sheetData>
  <mergeCells count="41">
    <mergeCell ref="K27:K28"/>
    <mergeCell ref="L27:AA27"/>
    <mergeCell ref="A69:A88"/>
    <mergeCell ref="B86:B88"/>
    <mergeCell ref="A12:A23"/>
    <mergeCell ref="A24:B24"/>
    <mergeCell ref="B27:B28"/>
    <mergeCell ref="B81:B85"/>
    <mergeCell ref="B76:B80"/>
    <mergeCell ref="B71:B75"/>
    <mergeCell ref="B66:B70"/>
    <mergeCell ref="B59:B65"/>
    <mergeCell ref="B55:B58"/>
    <mergeCell ref="B50:B54"/>
    <mergeCell ref="B29:B34"/>
    <mergeCell ref="A29:A66"/>
    <mergeCell ref="I27:I28"/>
    <mergeCell ref="J27:J28"/>
    <mergeCell ref="B46:B49"/>
    <mergeCell ref="B41:B45"/>
    <mergeCell ref="B35:B40"/>
    <mergeCell ref="A27:A28"/>
    <mergeCell ref="E27:E28"/>
    <mergeCell ref="F27:F28"/>
    <mergeCell ref="G27:G28"/>
    <mergeCell ref="H27:H28"/>
    <mergeCell ref="C27:C28"/>
    <mergeCell ref="D27:D28"/>
    <mergeCell ref="A3:Z3"/>
    <mergeCell ref="A4:Z4"/>
    <mergeCell ref="A8:AA8"/>
    <mergeCell ref="A10:A11"/>
    <mergeCell ref="C10:C11"/>
    <mergeCell ref="D10:D11"/>
    <mergeCell ref="E10:E11"/>
    <mergeCell ref="F10:F11"/>
    <mergeCell ref="G10:G11"/>
    <mergeCell ref="H10:H11"/>
    <mergeCell ref="I10:I11"/>
    <mergeCell ref="J10:Y10"/>
    <mergeCell ref="J5:N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topLeftCell="A8" workbookViewId="0">
      <selection activeCell="B13" sqref="B13"/>
    </sheetView>
  </sheetViews>
  <sheetFormatPr defaultRowHeight="15" x14ac:dyDescent="0.25"/>
  <cols>
    <col min="1" max="1" width="12" customWidth="1"/>
    <col min="2" max="2" width="13.85546875" customWidth="1"/>
    <col min="3" max="3" width="19" customWidth="1"/>
    <col min="4" max="4" width="10.42578125" customWidth="1"/>
  </cols>
  <sheetData>
    <row r="1" spans="1:27" x14ac:dyDescent="0.25">
      <c r="A1" s="13"/>
      <c r="B1" s="13"/>
      <c r="C1" s="13"/>
      <c r="D1" s="13"/>
      <c r="E1" s="13"/>
      <c r="F1" s="14"/>
      <c r="G1" s="15"/>
      <c r="H1" s="13"/>
      <c r="I1" s="13"/>
      <c r="J1" s="13"/>
      <c r="K1" s="16"/>
      <c r="L1" s="16"/>
      <c r="M1" s="16"/>
      <c r="N1" s="16"/>
      <c r="O1" s="16"/>
      <c r="P1" s="16"/>
      <c r="Q1" s="16"/>
      <c r="R1" s="13"/>
      <c r="S1" s="13"/>
      <c r="T1" s="17"/>
      <c r="U1" s="17"/>
      <c r="V1" s="13"/>
      <c r="W1" s="13"/>
      <c r="X1" s="13"/>
      <c r="Y1" s="13"/>
      <c r="Z1" s="18"/>
      <c r="AA1" s="13"/>
    </row>
    <row r="2" spans="1:27" x14ac:dyDescent="0.25">
      <c r="A2" s="13"/>
      <c r="B2" s="13"/>
      <c r="C2" s="13"/>
      <c r="D2" s="13"/>
      <c r="E2" s="13"/>
      <c r="F2" s="14"/>
      <c r="G2" s="15"/>
      <c r="H2" s="13"/>
      <c r="I2" s="13"/>
      <c r="J2" s="13"/>
      <c r="K2" s="16"/>
      <c r="L2" s="16"/>
      <c r="M2" s="16"/>
      <c r="N2" s="16"/>
      <c r="O2" s="16"/>
      <c r="P2" s="16"/>
      <c r="Q2" s="16"/>
      <c r="R2" s="13"/>
      <c r="S2" s="13"/>
      <c r="T2" s="17"/>
      <c r="U2" s="17"/>
      <c r="V2" s="13"/>
      <c r="W2" s="13"/>
      <c r="X2" s="13"/>
      <c r="Y2" s="13"/>
      <c r="Z2" s="18"/>
      <c r="AA2" s="13"/>
    </row>
    <row r="3" spans="1:27" ht="18.75" x14ac:dyDescent="0.25">
      <c r="A3" s="1325" t="s">
        <v>173</v>
      </c>
      <c r="B3" s="1325"/>
      <c r="C3" s="1325"/>
      <c r="D3" s="1325"/>
      <c r="E3" s="1325"/>
      <c r="F3" s="1325"/>
      <c r="G3" s="1325"/>
      <c r="H3" s="1325"/>
      <c r="I3" s="1325"/>
      <c r="J3" s="1325"/>
      <c r="K3" s="1325"/>
      <c r="L3" s="1325"/>
      <c r="M3" s="1325"/>
      <c r="N3" s="1325"/>
      <c r="O3" s="1325"/>
      <c r="P3" s="1325"/>
      <c r="Q3" s="1325"/>
      <c r="R3" s="1325"/>
      <c r="S3" s="1325"/>
      <c r="T3" s="1325"/>
      <c r="U3" s="1325"/>
      <c r="V3" s="1325"/>
      <c r="W3" s="1325"/>
      <c r="X3" s="1325"/>
      <c r="Y3" s="1325"/>
      <c r="Z3" s="1325"/>
      <c r="AA3" s="13"/>
    </row>
    <row r="4" spans="1:27" ht="15.75" x14ac:dyDescent="0.25">
      <c r="A4" s="1326" t="s">
        <v>174</v>
      </c>
      <c r="B4" s="1326"/>
      <c r="C4" s="1326"/>
      <c r="D4" s="1326"/>
      <c r="E4" s="1326"/>
      <c r="F4" s="1326"/>
      <c r="G4" s="1326"/>
      <c r="H4" s="1326"/>
      <c r="I4" s="1326"/>
      <c r="J4" s="1326"/>
      <c r="K4" s="1326"/>
      <c r="L4" s="1326"/>
      <c r="M4" s="1326"/>
      <c r="N4" s="1326"/>
      <c r="O4" s="1326"/>
      <c r="P4" s="1326"/>
      <c r="Q4" s="1326"/>
      <c r="R4" s="1326"/>
      <c r="S4" s="1326"/>
      <c r="T4" s="1326"/>
      <c r="U4" s="1326"/>
      <c r="V4" s="1326"/>
      <c r="W4" s="1326"/>
      <c r="X4" s="1326"/>
      <c r="Y4" s="1326"/>
      <c r="Z4" s="1326"/>
      <c r="AA4" s="13"/>
    </row>
    <row r="5" spans="1:27" ht="21" x14ac:dyDescent="0.25">
      <c r="A5" s="10"/>
      <c r="B5" s="10"/>
      <c r="C5" s="10"/>
      <c r="D5" s="10"/>
      <c r="E5" s="10"/>
      <c r="F5" s="19"/>
      <c r="G5" s="20"/>
      <c r="H5" s="10"/>
      <c r="I5" s="10"/>
      <c r="J5" s="1326" t="s">
        <v>175</v>
      </c>
      <c r="K5" s="1326"/>
      <c r="L5" s="1326"/>
      <c r="M5" s="1326"/>
      <c r="N5" s="1326"/>
      <c r="O5" s="194"/>
      <c r="P5" s="194"/>
      <c r="Q5" s="194"/>
      <c r="R5" s="194"/>
      <c r="S5" s="194"/>
      <c r="T5" s="10"/>
      <c r="U5" s="10"/>
      <c r="V5" s="10"/>
      <c r="W5" s="10"/>
      <c r="X5" s="13"/>
      <c r="Y5" s="13"/>
      <c r="Z5" s="18"/>
      <c r="AA5" s="13"/>
    </row>
    <row r="6" spans="1:27" ht="21" x14ac:dyDescent="0.25">
      <c r="A6" s="10"/>
      <c r="B6" s="10"/>
      <c r="C6" s="10"/>
      <c r="D6" s="10"/>
      <c r="E6" s="10"/>
      <c r="F6" s="19"/>
      <c r="G6" s="20"/>
      <c r="H6" s="10"/>
      <c r="I6" s="10"/>
      <c r="L6" s="959" t="s">
        <v>687</v>
      </c>
      <c r="O6" s="959"/>
      <c r="P6" s="194"/>
      <c r="Q6" s="194"/>
      <c r="R6" s="194"/>
      <c r="S6" s="194"/>
      <c r="T6" s="10"/>
      <c r="U6" s="10"/>
      <c r="V6" s="10"/>
      <c r="W6" s="10"/>
      <c r="X6" s="13"/>
      <c r="Y6" s="13"/>
      <c r="Z6" s="18"/>
      <c r="AA6" s="13"/>
    </row>
    <row r="7" spans="1:27" x14ac:dyDescent="0.25">
      <c r="A7" s="21"/>
      <c r="B7" s="21"/>
      <c r="C7" s="21"/>
      <c r="D7" s="21"/>
      <c r="E7" s="21"/>
      <c r="F7" s="22"/>
      <c r="G7" s="23"/>
      <c r="H7" s="21"/>
      <c r="I7" s="21"/>
      <c r="J7" s="21"/>
      <c r="K7" s="24"/>
      <c r="L7" s="24"/>
      <c r="M7" s="24"/>
      <c r="N7" s="24"/>
      <c r="O7" s="24"/>
      <c r="P7" s="24"/>
      <c r="Q7" s="24"/>
      <c r="R7" s="21"/>
      <c r="S7" s="21"/>
      <c r="T7" s="25"/>
      <c r="U7" s="25"/>
      <c r="V7" s="21"/>
      <c r="W7" s="21"/>
      <c r="X7" s="13"/>
      <c r="Y7" s="13"/>
      <c r="Z7" s="18"/>
      <c r="AA7" s="13"/>
    </row>
    <row r="8" spans="1:27" ht="18.75" x14ac:dyDescent="0.25">
      <c r="A8" s="1325" t="s">
        <v>0</v>
      </c>
      <c r="B8" s="1325"/>
      <c r="C8" s="1325"/>
      <c r="D8" s="1325"/>
      <c r="E8" s="1325"/>
      <c r="F8" s="1325"/>
      <c r="G8" s="1325"/>
      <c r="H8" s="1325"/>
      <c r="I8" s="1325"/>
      <c r="J8" s="1325"/>
      <c r="K8" s="1325"/>
      <c r="L8" s="1325"/>
      <c r="M8" s="1325"/>
      <c r="N8" s="1325"/>
      <c r="O8" s="1325"/>
      <c r="P8" s="1325"/>
      <c r="Q8" s="1325"/>
      <c r="R8" s="1325"/>
      <c r="S8" s="1325"/>
      <c r="T8" s="1325"/>
      <c r="U8" s="1325"/>
      <c r="V8" s="1325"/>
      <c r="W8" s="1325"/>
      <c r="X8" s="1325"/>
      <c r="Y8" s="1325"/>
      <c r="Z8" s="1325"/>
      <c r="AA8" s="1325"/>
    </row>
    <row r="9" spans="1:27" ht="19.5" thickBot="1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17.25" thickTop="1" thickBot="1" x14ac:dyDescent="0.3">
      <c r="A10" s="1449" t="s">
        <v>1</v>
      </c>
      <c r="B10" s="865" t="s">
        <v>196</v>
      </c>
      <c r="C10" s="1435" t="s">
        <v>3</v>
      </c>
      <c r="D10" s="1470" t="s">
        <v>4</v>
      </c>
      <c r="E10" s="1455" t="s">
        <v>5</v>
      </c>
      <c r="F10" s="1426" t="s">
        <v>6</v>
      </c>
      <c r="G10" s="1472" t="s">
        <v>5</v>
      </c>
      <c r="H10" s="1435" t="s">
        <v>7</v>
      </c>
      <c r="I10" s="1474" t="s">
        <v>5</v>
      </c>
      <c r="J10" s="1439" t="s">
        <v>8</v>
      </c>
      <c r="K10" s="1439"/>
      <c r="L10" s="1439"/>
      <c r="M10" s="1439"/>
      <c r="N10" s="1439"/>
      <c r="O10" s="1439"/>
      <c r="P10" s="1439"/>
      <c r="Q10" s="1439"/>
      <c r="R10" s="1439"/>
      <c r="S10" s="1439"/>
      <c r="T10" s="1439"/>
      <c r="U10" s="1439"/>
      <c r="V10" s="1439"/>
      <c r="W10" s="1439"/>
      <c r="X10" s="1439"/>
      <c r="Y10" s="1440"/>
    </row>
    <row r="11" spans="1:27" ht="15.75" thickBot="1" x14ac:dyDescent="0.3">
      <c r="A11" s="1450"/>
      <c r="B11" s="12"/>
      <c r="C11" s="1436"/>
      <c r="D11" s="1471"/>
      <c r="E11" s="1456"/>
      <c r="F11" s="1427"/>
      <c r="G11" s="1473"/>
      <c r="H11" s="1436"/>
      <c r="I11" s="1475"/>
      <c r="J11" s="6" t="s">
        <v>9</v>
      </c>
      <c r="K11" s="6" t="s">
        <v>5</v>
      </c>
      <c r="L11" s="6" t="s">
        <v>10</v>
      </c>
      <c r="M11" s="6" t="s">
        <v>5</v>
      </c>
      <c r="N11" s="6" t="s">
        <v>11</v>
      </c>
      <c r="O11" s="6" t="s">
        <v>5</v>
      </c>
      <c r="P11" s="6" t="s">
        <v>12</v>
      </c>
      <c r="Q11" s="6" t="s">
        <v>5</v>
      </c>
      <c r="R11" s="6" t="s">
        <v>13</v>
      </c>
      <c r="S11" s="6" t="s">
        <v>5</v>
      </c>
      <c r="T11" s="6" t="s">
        <v>14</v>
      </c>
      <c r="U11" s="6" t="s">
        <v>5</v>
      </c>
      <c r="V11" s="6" t="s">
        <v>15</v>
      </c>
      <c r="W11" s="6" t="s">
        <v>5</v>
      </c>
      <c r="X11" s="6" t="s">
        <v>16</v>
      </c>
      <c r="Y11" s="7" t="s">
        <v>5</v>
      </c>
    </row>
    <row r="12" spans="1:27" ht="20.25" customHeight="1" x14ac:dyDescent="0.25">
      <c r="A12" s="1459" t="s">
        <v>187</v>
      </c>
      <c r="B12" s="866" t="s">
        <v>688</v>
      </c>
      <c r="C12" s="977">
        <v>10795</v>
      </c>
      <c r="D12" s="978">
        <v>10791</v>
      </c>
      <c r="E12" s="979">
        <f>D12/C12*100</f>
        <v>99.962945808244569</v>
      </c>
      <c r="F12" s="977">
        <v>109</v>
      </c>
      <c r="G12" s="980">
        <f t="shared" ref="G12:G26" si="0">F12/D12*100</f>
        <v>1.0101010101010102</v>
      </c>
      <c r="H12" s="977">
        <v>10682</v>
      </c>
      <c r="I12" s="981">
        <f>H12/D12*100</f>
        <v>98.98989898989899</v>
      </c>
      <c r="J12" s="982">
        <v>73</v>
      </c>
      <c r="K12" s="983">
        <f t="shared" ref="K12:K25" si="1">J12/H12*100</f>
        <v>0.6833926231042875</v>
      </c>
      <c r="L12" s="984">
        <v>8946</v>
      </c>
      <c r="M12" s="980">
        <f t="shared" ref="M12:M25" si="2">L12/H12*100</f>
        <v>83.748361730013116</v>
      </c>
      <c r="N12" s="985">
        <v>89</v>
      </c>
      <c r="O12" s="986">
        <f t="shared" ref="O12:O25" si="3">N12/H12*100</f>
        <v>0.83317730762029574</v>
      </c>
      <c r="P12" s="506">
        <v>65</v>
      </c>
      <c r="Q12" s="980">
        <f t="shared" ref="Q12:Q26" si="4">P12/H12*100</f>
        <v>0.60850028084628349</v>
      </c>
      <c r="R12" s="506">
        <v>625</v>
      </c>
      <c r="S12" s="987">
        <f t="shared" ref="S12:S25" si="5">R12/H12*100</f>
        <v>5.8509642389065721</v>
      </c>
      <c r="T12" s="506">
        <v>840</v>
      </c>
      <c r="U12" s="987">
        <f t="shared" ref="U12:U26" si="6">T12/H12*100</f>
        <v>7.8636959370904327</v>
      </c>
      <c r="V12" s="506">
        <v>35</v>
      </c>
      <c r="W12" s="979">
        <f t="shared" ref="W12:W26" si="7">V12/H12*100</f>
        <v>0.32765399737876799</v>
      </c>
      <c r="X12" s="506">
        <v>9</v>
      </c>
      <c r="Y12" s="988">
        <f t="shared" ref="Y12:Y26" si="8">X12/H12*100</f>
        <v>8.4253885040254634E-2</v>
      </c>
    </row>
    <row r="13" spans="1:27" ht="20.25" customHeight="1" x14ac:dyDescent="0.25">
      <c r="A13" s="1460"/>
      <c r="B13" s="1314" t="s">
        <v>187</v>
      </c>
      <c r="C13" s="558">
        <v>16038</v>
      </c>
      <c r="D13" s="989">
        <v>15977</v>
      </c>
      <c r="E13" s="961">
        <f t="shared" ref="E13:E26" si="9">D13/C13*100</f>
        <v>99.619653323357028</v>
      </c>
      <c r="F13" s="536">
        <v>172</v>
      </c>
      <c r="G13" s="833">
        <f t="shared" si="0"/>
        <v>1.076547537084559</v>
      </c>
      <c r="H13" s="558">
        <v>15805</v>
      </c>
      <c r="I13" s="962">
        <f t="shared" ref="I13:I26" si="10">H13/D13*100</f>
        <v>98.923452462915435</v>
      </c>
      <c r="J13" s="519">
        <v>98</v>
      </c>
      <c r="K13" s="963">
        <f t="shared" si="1"/>
        <v>0.62005694400506173</v>
      </c>
      <c r="L13" s="990">
        <v>12455</v>
      </c>
      <c r="M13" s="833">
        <f t="shared" si="2"/>
        <v>78.804175893704524</v>
      </c>
      <c r="N13" s="991">
        <v>81</v>
      </c>
      <c r="O13" s="964">
        <f t="shared" si="3"/>
        <v>0.51249604555520401</v>
      </c>
      <c r="P13" s="509">
        <v>69</v>
      </c>
      <c r="Q13" s="833">
        <f t="shared" si="4"/>
        <v>0.43657070547295163</v>
      </c>
      <c r="R13" s="509">
        <v>1983</v>
      </c>
      <c r="S13" s="965">
        <f t="shared" si="5"/>
        <v>12.546662448592219</v>
      </c>
      <c r="T13" s="509">
        <v>1088</v>
      </c>
      <c r="U13" s="965">
        <f t="shared" si="6"/>
        <v>6.8838975007908889</v>
      </c>
      <c r="V13" s="509">
        <v>21</v>
      </c>
      <c r="W13" s="961">
        <f t="shared" si="7"/>
        <v>0.1328693451439418</v>
      </c>
      <c r="X13" s="992">
        <v>10</v>
      </c>
      <c r="Y13" s="966">
        <f t="shared" si="8"/>
        <v>6.3271116735210381E-2</v>
      </c>
    </row>
    <row r="14" spans="1:27" ht="20.25" customHeight="1" x14ac:dyDescent="0.25">
      <c r="A14" s="1460"/>
      <c r="B14" s="752" t="s">
        <v>689</v>
      </c>
      <c r="C14" s="453">
        <v>18167</v>
      </c>
      <c r="D14" s="453">
        <v>18158</v>
      </c>
      <c r="E14" s="961">
        <f t="shared" si="9"/>
        <v>99.950459624594046</v>
      </c>
      <c r="F14" s="993">
        <v>120</v>
      </c>
      <c r="G14" s="833">
        <f t="shared" si="0"/>
        <v>0.66086573411168636</v>
      </c>
      <c r="H14" s="453">
        <v>18038</v>
      </c>
      <c r="I14" s="962">
        <f t="shared" si="10"/>
        <v>99.339134265888319</v>
      </c>
      <c r="J14" s="994">
        <v>86</v>
      </c>
      <c r="K14" s="963">
        <f t="shared" si="1"/>
        <v>0.47677126067191483</v>
      </c>
      <c r="L14" s="453">
        <v>15133</v>
      </c>
      <c r="M14" s="833">
        <f t="shared" si="2"/>
        <v>83.895110322652172</v>
      </c>
      <c r="N14" s="995">
        <v>81</v>
      </c>
      <c r="O14" s="964">
        <f t="shared" si="3"/>
        <v>0.44905200133052448</v>
      </c>
      <c r="P14" s="996">
        <v>52</v>
      </c>
      <c r="Q14" s="833">
        <f t="shared" si="4"/>
        <v>0.28828029715046016</v>
      </c>
      <c r="R14" s="996">
        <v>753</v>
      </c>
      <c r="S14" s="965">
        <f t="shared" si="5"/>
        <v>4.1745204568133936</v>
      </c>
      <c r="T14" s="996">
        <v>1893</v>
      </c>
      <c r="U14" s="965">
        <f t="shared" si="6"/>
        <v>10.494511586650404</v>
      </c>
      <c r="V14" s="996">
        <v>26</v>
      </c>
      <c r="W14" s="961">
        <f t="shared" si="7"/>
        <v>0.14414014857523008</v>
      </c>
      <c r="X14" s="996">
        <v>14</v>
      </c>
      <c r="Y14" s="966">
        <f t="shared" si="8"/>
        <v>7.7613926155893104E-2</v>
      </c>
    </row>
    <row r="15" spans="1:27" ht="20.25" customHeight="1" x14ac:dyDescent="0.25">
      <c r="A15" s="1460"/>
      <c r="B15" s="752" t="s">
        <v>690</v>
      </c>
      <c r="C15" s="453">
        <v>21115</v>
      </c>
      <c r="D15" s="453">
        <v>21068</v>
      </c>
      <c r="E15" s="961">
        <f t="shared" si="9"/>
        <v>99.777409424579673</v>
      </c>
      <c r="F15" s="994">
        <v>180</v>
      </c>
      <c r="G15" s="833">
        <f t="shared" si="0"/>
        <v>0.85437630529713315</v>
      </c>
      <c r="H15" s="453">
        <v>20888</v>
      </c>
      <c r="I15" s="962">
        <f t="shared" si="10"/>
        <v>99.145623694702863</v>
      </c>
      <c r="J15" s="994">
        <v>83</v>
      </c>
      <c r="K15" s="963">
        <f t="shared" si="1"/>
        <v>0.39735733435465342</v>
      </c>
      <c r="L15" s="453">
        <v>15135</v>
      </c>
      <c r="M15" s="833">
        <f t="shared" si="2"/>
        <v>72.457870547682873</v>
      </c>
      <c r="N15" s="995">
        <v>105</v>
      </c>
      <c r="O15" s="964">
        <f t="shared" si="3"/>
        <v>0.50268096514745308</v>
      </c>
      <c r="P15" s="995">
        <v>83</v>
      </c>
      <c r="Q15" s="833">
        <f t="shared" si="4"/>
        <v>0.39735733435465342</v>
      </c>
      <c r="R15" s="995">
        <v>2200</v>
      </c>
      <c r="S15" s="965">
        <f t="shared" si="5"/>
        <v>10.532363079279969</v>
      </c>
      <c r="T15" s="995">
        <v>3259</v>
      </c>
      <c r="U15" s="965">
        <f t="shared" si="6"/>
        <v>15.602259670624283</v>
      </c>
      <c r="V15" s="995">
        <v>12</v>
      </c>
      <c r="W15" s="961">
        <f t="shared" si="7"/>
        <v>5.7449253159708925E-2</v>
      </c>
      <c r="X15" s="995">
        <v>11</v>
      </c>
      <c r="Y15" s="966">
        <f t="shared" si="8"/>
        <v>5.2661815396399844E-2</v>
      </c>
    </row>
    <row r="16" spans="1:27" ht="20.25" customHeight="1" x14ac:dyDescent="0.25">
      <c r="A16" s="1460"/>
      <c r="B16" s="112" t="s">
        <v>691</v>
      </c>
      <c r="C16" s="558">
        <v>12695</v>
      </c>
      <c r="D16" s="989">
        <v>12366</v>
      </c>
      <c r="E16" s="961">
        <f t="shared" si="9"/>
        <v>97.40842851516345</v>
      </c>
      <c r="F16" s="558">
        <v>157</v>
      </c>
      <c r="G16" s="833">
        <f t="shared" si="0"/>
        <v>1.2696102215752871</v>
      </c>
      <c r="H16" s="558">
        <v>12209</v>
      </c>
      <c r="I16" s="962">
        <f t="shared" si="10"/>
        <v>98.730389778424708</v>
      </c>
      <c r="J16" s="997">
        <v>79</v>
      </c>
      <c r="K16" s="963">
        <f t="shared" si="1"/>
        <v>0.64706364157588669</v>
      </c>
      <c r="L16" s="990">
        <v>8105</v>
      </c>
      <c r="M16" s="833">
        <f t="shared" si="2"/>
        <v>66.385453354083054</v>
      </c>
      <c r="N16" s="991">
        <v>60</v>
      </c>
      <c r="O16" s="964">
        <f t="shared" si="3"/>
        <v>0.49144074043738228</v>
      </c>
      <c r="P16" s="509">
        <v>59</v>
      </c>
      <c r="Q16" s="833">
        <f t="shared" si="4"/>
        <v>0.48325006143009253</v>
      </c>
      <c r="R16" s="509">
        <v>2097</v>
      </c>
      <c r="S16" s="965">
        <f t="shared" si="5"/>
        <v>17.17585387828651</v>
      </c>
      <c r="T16" s="509">
        <v>1735</v>
      </c>
      <c r="U16" s="965">
        <f t="shared" si="6"/>
        <v>14.210828077647635</v>
      </c>
      <c r="V16" s="509">
        <v>57</v>
      </c>
      <c r="W16" s="961">
        <f t="shared" si="7"/>
        <v>0.46686870341551312</v>
      </c>
      <c r="X16" s="509">
        <v>17</v>
      </c>
      <c r="Y16" s="966">
        <f t="shared" si="8"/>
        <v>0.13924154312392498</v>
      </c>
    </row>
    <row r="17" spans="1:26" ht="20.25" customHeight="1" x14ac:dyDescent="0.25">
      <c r="A17" s="1460"/>
      <c r="B17" s="112" t="s">
        <v>692</v>
      </c>
      <c r="C17" s="453">
        <v>18047</v>
      </c>
      <c r="D17" s="453">
        <v>17867</v>
      </c>
      <c r="E17" s="961">
        <f t="shared" si="9"/>
        <v>99.002604310965808</v>
      </c>
      <c r="F17" s="453">
        <v>145</v>
      </c>
      <c r="G17" s="833">
        <f t="shared" si="0"/>
        <v>0.81155202328314768</v>
      </c>
      <c r="H17" s="453">
        <v>17722</v>
      </c>
      <c r="I17" s="962">
        <f t="shared" si="10"/>
        <v>99.188447976716859</v>
      </c>
      <c r="J17" s="994">
        <v>95</v>
      </c>
      <c r="K17" s="963">
        <f t="shared" si="1"/>
        <v>0.53605687845615624</v>
      </c>
      <c r="L17" s="453">
        <v>12928</v>
      </c>
      <c r="M17" s="833">
        <f t="shared" si="2"/>
        <v>72.948877101907243</v>
      </c>
      <c r="N17" s="995">
        <v>81</v>
      </c>
      <c r="O17" s="964">
        <f t="shared" si="3"/>
        <v>0.45705902268366999</v>
      </c>
      <c r="P17" s="995">
        <v>49</v>
      </c>
      <c r="Q17" s="833">
        <f t="shared" si="4"/>
        <v>0.27649249520370162</v>
      </c>
      <c r="R17" s="998">
        <v>1632</v>
      </c>
      <c r="S17" s="965">
        <f t="shared" si="5"/>
        <v>9.2088929014783876</v>
      </c>
      <c r="T17" s="995">
        <v>2912</v>
      </c>
      <c r="U17" s="965">
        <f t="shared" si="6"/>
        <v>16.431554000677124</v>
      </c>
      <c r="V17" s="995">
        <v>15</v>
      </c>
      <c r="W17" s="961">
        <f t="shared" si="7"/>
        <v>8.464055975623519E-2</v>
      </c>
      <c r="X17" s="995">
        <v>10</v>
      </c>
      <c r="Y17" s="966">
        <f t="shared" si="8"/>
        <v>5.6427039837490131E-2</v>
      </c>
    </row>
    <row r="18" spans="1:26" ht="20.25" customHeight="1" x14ac:dyDescent="0.25">
      <c r="A18" s="1460"/>
      <c r="B18" s="112" t="s">
        <v>693</v>
      </c>
      <c r="C18" s="558">
        <v>17543</v>
      </c>
      <c r="D18" s="989">
        <v>17227</v>
      </c>
      <c r="E18" s="961">
        <f t="shared" si="9"/>
        <v>98.198711736875111</v>
      </c>
      <c r="F18" s="536">
        <v>109</v>
      </c>
      <c r="G18" s="833">
        <f t="shared" si="0"/>
        <v>0.63272769489754455</v>
      </c>
      <c r="H18" s="558">
        <v>17118</v>
      </c>
      <c r="I18" s="962">
        <f t="shared" si="10"/>
        <v>99.36727230510246</v>
      </c>
      <c r="J18" s="519">
        <v>85</v>
      </c>
      <c r="K18" s="963">
        <f t="shared" si="1"/>
        <v>0.49655333567005489</v>
      </c>
      <c r="L18" s="990">
        <v>13360</v>
      </c>
      <c r="M18" s="833">
        <f t="shared" si="2"/>
        <v>78.046500759434508</v>
      </c>
      <c r="N18" s="991">
        <v>84</v>
      </c>
      <c r="O18" s="964">
        <f t="shared" si="3"/>
        <v>0.49071153172099546</v>
      </c>
      <c r="P18" s="509">
        <v>54</v>
      </c>
      <c r="Q18" s="833">
        <f t="shared" si="4"/>
        <v>0.31545741324921134</v>
      </c>
      <c r="R18" s="509">
        <v>489</v>
      </c>
      <c r="S18" s="965">
        <f t="shared" si="5"/>
        <v>2.8566421310900805</v>
      </c>
      <c r="T18" s="509">
        <v>2998</v>
      </c>
      <c r="U18" s="965">
        <f t="shared" si="6"/>
        <v>17.51372823928029</v>
      </c>
      <c r="V18" s="509">
        <v>36</v>
      </c>
      <c r="W18" s="961">
        <f t="shared" si="7"/>
        <v>0.2103049421661409</v>
      </c>
      <c r="X18" s="992">
        <v>12</v>
      </c>
      <c r="Y18" s="966">
        <f t="shared" si="8"/>
        <v>7.0101647388713634E-2</v>
      </c>
    </row>
    <row r="19" spans="1:26" ht="20.25" customHeight="1" x14ac:dyDescent="0.25">
      <c r="A19" s="1460"/>
      <c r="B19" s="112" t="s">
        <v>694</v>
      </c>
      <c r="C19" s="453">
        <v>17109</v>
      </c>
      <c r="D19" s="989">
        <v>16974</v>
      </c>
      <c r="E19" s="961">
        <f t="shared" si="9"/>
        <v>99.210941609679111</v>
      </c>
      <c r="F19" s="558">
        <v>104</v>
      </c>
      <c r="G19" s="833">
        <f t="shared" si="0"/>
        <v>0.61270177919170499</v>
      </c>
      <c r="H19" s="558">
        <v>16870</v>
      </c>
      <c r="I19" s="962">
        <f t="shared" si="10"/>
        <v>99.38729822080829</v>
      </c>
      <c r="J19" s="997">
        <v>89</v>
      </c>
      <c r="K19" s="963">
        <f t="shared" si="1"/>
        <v>0.52756372258446949</v>
      </c>
      <c r="L19" s="990">
        <v>13132</v>
      </c>
      <c r="M19" s="833">
        <f t="shared" si="2"/>
        <v>77.84232365145229</v>
      </c>
      <c r="N19" s="991">
        <v>69</v>
      </c>
      <c r="O19" s="964">
        <f t="shared" si="3"/>
        <v>0.40901007705986964</v>
      </c>
      <c r="P19" s="509">
        <v>59</v>
      </c>
      <c r="Q19" s="833">
        <f t="shared" si="4"/>
        <v>0.34973325429756968</v>
      </c>
      <c r="R19" s="509">
        <v>698</v>
      </c>
      <c r="S19" s="965">
        <f t="shared" si="5"/>
        <v>4.1375222288085354</v>
      </c>
      <c r="T19" s="509">
        <v>2795</v>
      </c>
      <c r="U19" s="965">
        <f t="shared" si="6"/>
        <v>16.567871962062831</v>
      </c>
      <c r="V19" s="509">
        <v>15</v>
      </c>
      <c r="W19" s="961">
        <f t="shared" si="7"/>
        <v>8.8915234143449914E-2</v>
      </c>
      <c r="X19" s="509">
        <v>13</v>
      </c>
      <c r="Y19" s="966">
        <f t="shared" si="8"/>
        <v>7.7059869590989927E-2</v>
      </c>
    </row>
    <row r="20" spans="1:26" ht="20.25" customHeight="1" x14ac:dyDescent="0.25">
      <c r="A20" s="1460"/>
      <c r="B20" s="112" t="s">
        <v>91</v>
      </c>
      <c r="C20" s="558">
        <v>16192</v>
      </c>
      <c r="D20" s="989">
        <v>16162</v>
      </c>
      <c r="E20" s="961">
        <f t="shared" si="9"/>
        <v>99.814723320158109</v>
      </c>
      <c r="F20" s="536">
        <v>170</v>
      </c>
      <c r="G20" s="833">
        <f t="shared" si="0"/>
        <v>1.0518500185620592</v>
      </c>
      <c r="H20" s="558">
        <v>15992</v>
      </c>
      <c r="I20" s="962">
        <f t="shared" si="10"/>
        <v>98.948149981437936</v>
      </c>
      <c r="J20" s="997">
        <v>79</v>
      </c>
      <c r="K20" s="963">
        <f t="shared" si="1"/>
        <v>0.49399699849924961</v>
      </c>
      <c r="L20" s="990">
        <v>12860</v>
      </c>
      <c r="M20" s="833">
        <f t="shared" si="2"/>
        <v>80.415207603801903</v>
      </c>
      <c r="N20" s="991">
        <v>59</v>
      </c>
      <c r="O20" s="964">
        <f t="shared" si="3"/>
        <v>0.36893446723361684</v>
      </c>
      <c r="P20" s="509">
        <v>59</v>
      </c>
      <c r="Q20" s="833">
        <f t="shared" si="4"/>
        <v>0.36893446723361684</v>
      </c>
      <c r="R20" s="509">
        <v>1193</v>
      </c>
      <c r="S20" s="965">
        <f t="shared" si="5"/>
        <v>7.4599799899949968</v>
      </c>
      <c r="T20" s="509">
        <v>1698</v>
      </c>
      <c r="U20" s="965">
        <f t="shared" si="6"/>
        <v>10.617808904452227</v>
      </c>
      <c r="V20" s="509">
        <v>23</v>
      </c>
      <c r="W20" s="961">
        <f t="shared" si="7"/>
        <v>0.14382191095547775</v>
      </c>
      <c r="X20" s="992">
        <v>21</v>
      </c>
      <c r="Y20" s="966">
        <f t="shared" si="8"/>
        <v>0.13131565782891447</v>
      </c>
    </row>
    <row r="21" spans="1:26" ht="20.25" customHeight="1" x14ac:dyDescent="0.25">
      <c r="A21" s="1460"/>
      <c r="B21" s="112" t="s">
        <v>695</v>
      </c>
      <c r="C21" s="453">
        <v>16909</v>
      </c>
      <c r="D21" s="989">
        <v>16809</v>
      </c>
      <c r="E21" s="961">
        <f t="shared" si="9"/>
        <v>99.408598970962217</v>
      </c>
      <c r="F21" s="558">
        <v>124</v>
      </c>
      <c r="G21" s="833">
        <f t="shared" si="0"/>
        <v>0.73770004164435721</v>
      </c>
      <c r="H21" s="558">
        <v>16685</v>
      </c>
      <c r="I21" s="962">
        <f t="shared" si="10"/>
        <v>99.262299958355641</v>
      </c>
      <c r="J21" s="997">
        <v>84</v>
      </c>
      <c r="K21" s="963">
        <f t="shared" si="1"/>
        <v>0.50344620916991312</v>
      </c>
      <c r="L21" s="990">
        <v>12320</v>
      </c>
      <c r="M21" s="833">
        <f t="shared" si="2"/>
        <v>73.838777344920587</v>
      </c>
      <c r="N21" s="991">
        <v>81</v>
      </c>
      <c r="O21" s="964">
        <f t="shared" si="3"/>
        <v>0.48546598741384472</v>
      </c>
      <c r="P21" s="509">
        <v>59</v>
      </c>
      <c r="Q21" s="833">
        <f t="shared" si="4"/>
        <v>0.35361102786934373</v>
      </c>
      <c r="R21" s="509">
        <v>2243</v>
      </c>
      <c r="S21" s="965">
        <f t="shared" si="5"/>
        <v>13.443212466287086</v>
      </c>
      <c r="T21" s="509">
        <v>1872</v>
      </c>
      <c r="U21" s="965">
        <f t="shared" si="6"/>
        <v>11.219658375786635</v>
      </c>
      <c r="V21" s="509">
        <v>14</v>
      </c>
      <c r="W21" s="961">
        <f t="shared" si="7"/>
        <v>8.3907701528318848E-2</v>
      </c>
      <c r="X21" s="509">
        <v>12</v>
      </c>
      <c r="Y21" s="966">
        <f t="shared" si="8"/>
        <v>7.1920887024273294E-2</v>
      </c>
    </row>
    <row r="22" spans="1:26" ht="20.25" customHeight="1" x14ac:dyDescent="0.25">
      <c r="A22" s="1460"/>
      <c r="B22" s="112" t="s">
        <v>696</v>
      </c>
      <c r="C22" s="558">
        <v>14971</v>
      </c>
      <c r="D22" s="989">
        <v>14940</v>
      </c>
      <c r="E22" s="961">
        <f t="shared" si="9"/>
        <v>99.792933003807363</v>
      </c>
      <c r="F22" s="536">
        <v>164</v>
      </c>
      <c r="G22" s="833">
        <f t="shared" si="0"/>
        <v>1.0977242302543508</v>
      </c>
      <c r="H22" s="558">
        <v>14776</v>
      </c>
      <c r="I22" s="962">
        <f t="shared" si="10"/>
        <v>98.902275769745657</v>
      </c>
      <c r="J22" s="519">
        <v>97</v>
      </c>
      <c r="K22" s="963">
        <f t="shared" si="1"/>
        <v>0.65646995127233354</v>
      </c>
      <c r="L22" s="519">
        <v>12056</v>
      </c>
      <c r="M22" s="833">
        <f t="shared" si="2"/>
        <v>81.591770438548991</v>
      </c>
      <c r="N22" s="999">
        <v>4</v>
      </c>
      <c r="O22" s="964">
        <f t="shared" si="3"/>
        <v>2.7070925825663238E-2</v>
      </c>
      <c r="P22" s="509">
        <v>42</v>
      </c>
      <c r="Q22" s="833">
        <f t="shared" si="4"/>
        <v>0.28424472116946398</v>
      </c>
      <c r="R22" s="509">
        <v>778</v>
      </c>
      <c r="S22" s="965">
        <f t="shared" si="5"/>
        <v>5.2652950730915</v>
      </c>
      <c r="T22" s="509">
        <v>1770</v>
      </c>
      <c r="U22" s="965">
        <f t="shared" si="6"/>
        <v>11.978884677855984</v>
      </c>
      <c r="V22" s="509">
        <v>15</v>
      </c>
      <c r="W22" s="961">
        <f t="shared" si="7"/>
        <v>0.10151597184623715</v>
      </c>
      <c r="X22" s="509">
        <v>14</v>
      </c>
      <c r="Y22" s="966">
        <f t="shared" si="8"/>
        <v>9.4748240389821325E-2</v>
      </c>
    </row>
    <row r="23" spans="1:26" ht="20.25" customHeight="1" x14ac:dyDescent="0.25">
      <c r="A23" s="1460"/>
      <c r="B23" s="112" t="s">
        <v>278</v>
      </c>
      <c r="C23" s="558">
        <v>13119</v>
      </c>
      <c r="D23" s="989">
        <v>13003</v>
      </c>
      <c r="E23" s="961">
        <f t="shared" si="9"/>
        <v>99.11578626419697</v>
      </c>
      <c r="F23" s="536">
        <v>161</v>
      </c>
      <c r="G23" s="833">
        <f t="shared" si="0"/>
        <v>1.238175805583327</v>
      </c>
      <c r="H23" s="558">
        <v>12842</v>
      </c>
      <c r="I23" s="962">
        <f t="shared" si="10"/>
        <v>98.761824194416675</v>
      </c>
      <c r="J23" s="519">
        <v>78</v>
      </c>
      <c r="K23" s="963">
        <f t="shared" si="1"/>
        <v>0.60738202772153871</v>
      </c>
      <c r="L23" s="990">
        <v>10401</v>
      </c>
      <c r="M23" s="833">
        <f t="shared" si="2"/>
        <v>80.992057311945175</v>
      </c>
      <c r="N23" s="999">
        <v>62</v>
      </c>
      <c r="O23" s="964">
        <f t="shared" si="3"/>
        <v>0.48279084254788973</v>
      </c>
      <c r="P23" s="509">
        <v>69</v>
      </c>
      <c r="Q23" s="833">
        <f t="shared" si="4"/>
        <v>0.53729948606136113</v>
      </c>
      <c r="R23" s="509">
        <v>979</v>
      </c>
      <c r="S23" s="965">
        <f t="shared" si="5"/>
        <v>7.623423142812646</v>
      </c>
      <c r="T23" s="509">
        <v>1223</v>
      </c>
      <c r="U23" s="965">
        <f t="shared" si="6"/>
        <v>9.5234387167107926</v>
      </c>
      <c r="V23" s="509">
        <v>18</v>
      </c>
      <c r="W23" s="961">
        <f t="shared" si="7"/>
        <v>0.14016508332035507</v>
      </c>
      <c r="X23" s="509">
        <v>12</v>
      </c>
      <c r="Y23" s="966">
        <f t="shared" si="8"/>
        <v>9.3443388880236719E-2</v>
      </c>
    </row>
    <row r="24" spans="1:26" ht="20.25" customHeight="1" x14ac:dyDescent="0.25">
      <c r="A24" s="1460"/>
      <c r="B24" s="112" t="s">
        <v>47</v>
      </c>
      <c r="C24" s="453">
        <v>22011</v>
      </c>
      <c r="D24" s="453">
        <v>21964</v>
      </c>
      <c r="E24" s="961">
        <f t="shared" si="9"/>
        <v>99.786470401163058</v>
      </c>
      <c r="F24" s="994">
        <v>128</v>
      </c>
      <c r="G24" s="833">
        <f t="shared" si="0"/>
        <v>0.58277180841376797</v>
      </c>
      <c r="H24" s="453">
        <v>21836</v>
      </c>
      <c r="I24" s="962">
        <f t="shared" si="10"/>
        <v>99.417228191586233</v>
      </c>
      <c r="J24" s="994">
        <v>83</v>
      </c>
      <c r="K24" s="963">
        <f t="shared" si="1"/>
        <v>0.38010624656530501</v>
      </c>
      <c r="L24" s="994">
        <v>17747</v>
      </c>
      <c r="M24" s="833">
        <f t="shared" si="2"/>
        <v>81.274042864993589</v>
      </c>
      <c r="N24" s="995">
        <v>65</v>
      </c>
      <c r="O24" s="964">
        <f t="shared" si="3"/>
        <v>0.29767356658728705</v>
      </c>
      <c r="P24" s="995">
        <v>55</v>
      </c>
      <c r="Q24" s="833">
        <f t="shared" si="4"/>
        <v>0.25187763326616597</v>
      </c>
      <c r="R24" s="995">
        <v>2162</v>
      </c>
      <c r="S24" s="965">
        <f t="shared" si="5"/>
        <v>9.9010807840263784</v>
      </c>
      <c r="T24" s="995">
        <v>1669</v>
      </c>
      <c r="U24" s="965">
        <f t="shared" si="6"/>
        <v>7.6433412712951094</v>
      </c>
      <c r="V24" s="995">
        <v>42</v>
      </c>
      <c r="W24" s="961">
        <f t="shared" si="7"/>
        <v>0.19234291994870856</v>
      </c>
      <c r="X24" s="995">
        <v>13</v>
      </c>
      <c r="Y24" s="966">
        <f t="shared" si="8"/>
        <v>5.9534713317457411E-2</v>
      </c>
    </row>
    <row r="25" spans="1:26" ht="20.25" customHeight="1" thickBot="1" x14ac:dyDescent="0.3">
      <c r="A25" s="1461"/>
      <c r="B25" s="890" t="s">
        <v>697</v>
      </c>
      <c r="C25" s="1000">
        <v>21639</v>
      </c>
      <c r="D25" s="1000">
        <v>21529</v>
      </c>
      <c r="E25" s="1001">
        <f t="shared" si="9"/>
        <v>99.491658579416793</v>
      </c>
      <c r="F25" s="523">
        <v>165</v>
      </c>
      <c r="G25" s="1002">
        <f t="shared" si="0"/>
        <v>0.76640810070137955</v>
      </c>
      <c r="H25" s="1000">
        <v>21364</v>
      </c>
      <c r="I25" s="1003">
        <f t="shared" si="10"/>
        <v>99.233591899298617</v>
      </c>
      <c r="J25" s="523">
        <v>88</v>
      </c>
      <c r="K25" s="1004">
        <f t="shared" si="1"/>
        <v>0.41190788241902265</v>
      </c>
      <c r="L25" s="523">
        <v>17309</v>
      </c>
      <c r="M25" s="1002">
        <f t="shared" si="2"/>
        <v>81.01947200898708</v>
      </c>
      <c r="N25" s="1005">
        <v>76</v>
      </c>
      <c r="O25" s="1006">
        <f t="shared" si="3"/>
        <v>0.35573862572551956</v>
      </c>
      <c r="P25" s="1005">
        <v>53</v>
      </c>
      <c r="Q25" s="1002">
        <f t="shared" si="4"/>
        <v>0.24808088372963866</v>
      </c>
      <c r="R25" s="1005">
        <v>1884</v>
      </c>
      <c r="S25" s="1007">
        <f t="shared" si="5"/>
        <v>8.8185733008799847</v>
      </c>
      <c r="T25" s="1005">
        <v>1908</v>
      </c>
      <c r="U25" s="1007">
        <f t="shared" si="6"/>
        <v>8.9309118142669917</v>
      </c>
      <c r="V25" s="1005">
        <v>33</v>
      </c>
      <c r="W25" s="1001">
        <f t="shared" si="7"/>
        <v>0.15446545590713348</v>
      </c>
      <c r="X25" s="1005">
        <v>13</v>
      </c>
      <c r="Y25" s="1008">
        <f t="shared" si="8"/>
        <v>6.0850028084628353E-2</v>
      </c>
    </row>
    <row r="26" spans="1:26" s="976" customFormat="1" ht="24.75" customHeight="1" thickBot="1" x14ac:dyDescent="0.3">
      <c r="A26" s="1520" t="s">
        <v>32</v>
      </c>
      <c r="B26" s="1520"/>
      <c r="C26" s="967">
        <f>SUM(C12:C25)</f>
        <v>236350</v>
      </c>
      <c r="D26" s="967">
        <f>SUM(D12:D25)</f>
        <v>234835</v>
      </c>
      <c r="E26" s="968">
        <f t="shared" si="9"/>
        <v>99.359001480854673</v>
      </c>
      <c r="F26" s="967">
        <f>SUM(F12:F25)</f>
        <v>2008</v>
      </c>
      <c r="G26" s="969">
        <f t="shared" si="0"/>
        <v>0.85506845231758477</v>
      </c>
      <c r="H26" s="967">
        <f>SUM(H12:H25)</f>
        <v>232827</v>
      </c>
      <c r="I26" s="970">
        <f t="shared" si="10"/>
        <v>99.144931547682418</v>
      </c>
      <c r="J26" s="971">
        <f>SUM(J12:J25)</f>
        <v>1197</v>
      </c>
      <c r="K26" s="972">
        <f>J26/H26*100</f>
        <v>0.5141156309190944</v>
      </c>
      <c r="L26" s="967">
        <f>SUM(L12:L25)</f>
        <v>181887</v>
      </c>
      <c r="M26" s="969">
        <f>L26/H26*100</f>
        <v>78.121094202991927</v>
      </c>
      <c r="N26" s="971">
        <f>SUM(N12:N25)</f>
        <v>997</v>
      </c>
      <c r="O26" s="973">
        <f>N26/H26*100</f>
        <v>0.42821494070704857</v>
      </c>
      <c r="P26" s="967">
        <f>SUM(P12:P25)</f>
        <v>827</v>
      </c>
      <c r="Q26" s="969">
        <f t="shared" si="4"/>
        <v>0.35519935402680963</v>
      </c>
      <c r="R26" s="967">
        <f>SUM(R12:R25)</f>
        <v>19716</v>
      </c>
      <c r="S26" s="974">
        <f>R26/H26*100</f>
        <v>8.4680900411034798</v>
      </c>
      <c r="T26" s="967">
        <f>SUM(T12:T25)</f>
        <v>27660</v>
      </c>
      <c r="U26" s="974">
        <f t="shared" si="6"/>
        <v>11.880065456325942</v>
      </c>
      <c r="V26" s="967">
        <f>SUM(V12:V25)</f>
        <v>362</v>
      </c>
      <c r="W26" s="972">
        <f t="shared" si="7"/>
        <v>0.155480249283803</v>
      </c>
      <c r="X26" s="967">
        <f>SUM(X12:X25)</f>
        <v>181</v>
      </c>
      <c r="Y26" s="975">
        <f t="shared" si="8"/>
        <v>7.7740124641901498E-2</v>
      </c>
    </row>
    <row r="27" spans="1:26" ht="15.75" thickTop="1" x14ac:dyDescent="0.25">
      <c r="H27" s="170"/>
    </row>
    <row r="29" spans="1:26" ht="15.75" thickBot="1" x14ac:dyDescent="0.3"/>
    <row r="30" spans="1:26" x14ac:dyDescent="0.25">
      <c r="A30" s="1009" t="s">
        <v>196</v>
      </c>
      <c r="B30" s="1010" t="s">
        <v>33</v>
      </c>
      <c r="C30" s="1009" t="s">
        <v>34</v>
      </c>
      <c r="D30" s="1521" t="s">
        <v>3</v>
      </c>
      <c r="E30" s="1523" t="s">
        <v>4</v>
      </c>
      <c r="F30" s="1525" t="s">
        <v>5</v>
      </c>
      <c r="G30" s="1527" t="s">
        <v>6</v>
      </c>
      <c r="H30" s="1529" t="s">
        <v>5</v>
      </c>
      <c r="I30" s="1531" t="s">
        <v>7</v>
      </c>
      <c r="J30" s="1533" t="s">
        <v>5</v>
      </c>
      <c r="K30" s="1535" t="s">
        <v>8</v>
      </c>
      <c r="L30" s="1536"/>
      <c r="M30" s="1536"/>
      <c r="N30" s="1536"/>
      <c r="O30" s="1536"/>
      <c r="P30" s="1536"/>
      <c r="Q30" s="1536"/>
      <c r="R30" s="1536"/>
      <c r="S30" s="1536"/>
      <c r="T30" s="1536"/>
      <c r="U30" s="1536"/>
      <c r="V30" s="1536"/>
      <c r="W30" s="1536"/>
      <c r="X30" s="1536"/>
      <c r="Y30" s="1536"/>
      <c r="Z30" s="1537"/>
    </row>
    <row r="31" spans="1:26" ht="15.75" thickBot="1" x14ac:dyDescent="0.3">
      <c r="A31" s="1011"/>
      <c r="B31" s="10"/>
      <c r="C31" s="1011"/>
      <c r="D31" s="1522"/>
      <c r="E31" s="1524"/>
      <c r="F31" s="1526"/>
      <c r="G31" s="1528"/>
      <c r="H31" s="1530"/>
      <c r="I31" s="1532"/>
      <c r="J31" s="1534"/>
      <c r="K31" s="1014" t="s">
        <v>9</v>
      </c>
      <c r="L31" s="1015" t="s">
        <v>5</v>
      </c>
      <c r="M31" s="1015" t="s">
        <v>10</v>
      </c>
      <c r="N31" s="1015" t="s">
        <v>5</v>
      </c>
      <c r="O31" s="1015" t="s">
        <v>11</v>
      </c>
      <c r="P31" s="1015" t="s">
        <v>5</v>
      </c>
      <c r="Q31" s="1015" t="s">
        <v>12</v>
      </c>
      <c r="R31" s="1015" t="s">
        <v>5</v>
      </c>
      <c r="S31" s="1015" t="s">
        <v>13</v>
      </c>
      <c r="T31" s="1015" t="s">
        <v>5</v>
      </c>
      <c r="U31" s="1015" t="s">
        <v>14</v>
      </c>
      <c r="V31" s="1015" t="s">
        <v>5</v>
      </c>
      <c r="W31" s="1015" t="s">
        <v>15</v>
      </c>
      <c r="X31" s="1015" t="s">
        <v>5</v>
      </c>
      <c r="Y31" s="1015" t="s">
        <v>16</v>
      </c>
      <c r="Z31" s="1016" t="s">
        <v>5</v>
      </c>
    </row>
    <row r="32" spans="1:26" x14ac:dyDescent="0.25">
      <c r="A32" s="1538" t="s">
        <v>688</v>
      </c>
      <c r="B32" s="1017" t="s">
        <v>698</v>
      </c>
      <c r="C32" s="1017" t="s">
        <v>699</v>
      </c>
      <c r="D32" s="1018">
        <v>3454</v>
      </c>
      <c r="E32" s="1019">
        <v>3450</v>
      </c>
      <c r="F32" s="1020">
        <f>E32/D32*100</f>
        <v>99.884192240880139</v>
      </c>
      <c r="G32" s="1021">
        <v>21</v>
      </c>
      <c r="H32" s="1022">
        <f>G32/E32*100</f>
        <v>0.60869565217391308</v>
      </c>
      <c r="I32" s="1019">
        <v>3429</v>
      </c>
      <c r="J32" s="1023">
        <f t="shared" ref="J32:J95" si="11">I32/E32*100</f>
        <v>99.391304347826079</v>
      </c>
      <c r="K32" s="1024">
        <v>21</v>
      </c>
      <c r="L32" s="1025">
        <f t="shared" ref="L32:L83" si="12">K32/I32*100</f>
        <v>0.61242344706911633</v>
      </c>
      <c r="M32" s="1021">
        <v>3123</v>
      </c>
      <c r="N32" s="1022">
        <f t="shared" ref="N32:N69" si="13">M32/I32*100</f>
        <v>91.076115485564301</v>
      </c>
      <c r="O32" s="1024">
        <v>31</v>
      </c>
      <c r="P32" s="1026">
        <f t="shared" ref="P32:P95" si="14">O32/I32*100</f>
        <v>0.90405365995917186</v>
      </c>
      <c r="Q32" s="1021">
        <v>7</v>
      </c>
      <c r="R32" s="1022">
        <f t="shared" ref="R32:R95" si="15">Q32/I32*100</f>
        <v>0.20414114902303879</v>
      </c>
      <c r="S32" s="1021">
        <v>115</v>
      </c>
      <c r="T32" s="1027">
        <f t="shared" ref="T32:T33" si="16">S32/I32*100</f>
        <v>3.3537474482356373</v>
      </c>
      <c r="U32" s="1021">
        <v>121</v>
      </c>
      <c r="V32" s="1027">
        <f t="shared" ref="V32:V95" si="17">U32/I32*100</f>
        <v>3.5287255759696703</v>
      </c>
      <c r="W32" s="1024">
        <v>9</v>
      </c>
      <c r="X32" s="1025">
        <f t="shared" ref="X32:X79" si="18">W32/I32*100</f>
        <v>0.26246719160104987</v>
      </c>
      <c r="Y32" s="1028">
        <v>2</v>
      </c>
      <c r="Z32" s="1029">
        <f t="shared" ref="Z32:Z95" si="19">Y32/I32*100</f>
        <v>5.8326042578011085E-2</v>
      </c>
    </row>
    <row r="33" spans="1:26" x14ac:dyDescent="0.25">
      <c r="A33" s="1514"/>
      <c r="B33" s="1030" t="s">
        <v>700</v>
      </c>
      <c r="C33" s="1030" t="s">
        <v>701</v>
      </c>
      <c r="D33" s="1031">
        <v>2640</v>
      </c>
      <c r="E33" s="1032">
        <v>2640</v>
      </c>
      <c r="F33" s="1033">
        <f t="shared" ref="F33:F96" si="20">E33/D33*100</f>
        <v>100</v>
      </c>
      <c r="G33" s="1034">
        <v>20</v>
      </c>
      <c r="H33" s="1035">
        <f t="shared" ref="H33:H96" si="21">G33/E33*100</f>
        <v>0.75757575757575757</v>
      </c>
      <c r="I33" s="1034">
        <v>2620</v>
      </c>
      <c r="J33" s="1036">
        <f t="shared" si="11"/>
        <v>99.242424242424249</v>
      </c>
      <c r="K33" s="1037">
        <v>19</v>
      </c>
      <c r="L33" s="1038">
        <f t="shared" si="12"/>
        <v>0.72519083969465647</v>
      </c>
      <c r="M33" s="1034">
        <v>2179</v>
      </c>
      <c r="N33" s="1035">
        <f t="shared" si="13"/>
        <v>83.167938931297712</v>
      </c>
      <c r="O33" s="1037">
        <v>20</v>
      </c>
      <c r="P33" s="1039">
        <f t="shared" si="14"/>
        <v>0.76335877862595414</v>
      </c>
      <c r="Q33" s="1034">
        <v>14</v>
      </c>
      <c r="R33" s="1035">
        <f t="shared" si="15"/>
        <v>0.53435114503816794</v>
      </c>
      <c r="S33" s="1034">
        <v>116</v>
      </c>
      <c r="T33" s="1040">
        <f t="shared" si="16"/>
        <v>4.4274809160305342</v>
      </c>
      <c r="U33" s="1034">
        <v>260</v>
      </c>
      <c r="V33" s="1040">
        <f t="shared" si="17"/>
        <v>9.9236641221374047</v>
      </c>
      <c r="W33" s="1037">
        <v>8</v>
      </c>
      <c r="X33" s="1038">
        <f t="shared" si="18"/>
        <v>0.30534351145038169</v>
      </c>
      <c r="Y33" s="1041">
        <v>4</v>
      </c>
      <c r="Z33" s="1042">
        <f t="shared" si="19"/>
        <v>0.15267175572519084</v>
      </c>
    </row>
    <row r="34" spans="1:26" x14ac:dyDescent="0.25">
      <c r="A34" s="1514"/>
      <c r="B34" s="1043" t="s">
        <v>702</v>
      </c>
      <c r="C34" s="1043" t="s">
        <v>703</v>
      </c>
      <c r="D34" s="1044">
        <v>2634</v>
      </c>
      <c r="E34" s="1045">
        <v>2634</v>
      </c>
      <c r="F34" s="1033">
        <f t="shared" si="20"/>
        <v>100</v>
      </c>
      <c r="G34" s="1046">
        <v>43</v>
      </c>
      <c r="H34" s="1035">
        <f t="shared" si="21"/>
        <v>1.6324981017463931</v>
      </c>
      <c r="I34" s="1046">
        <v>2591</v>
      </c>
      <c r="J34" s="1036">
        <f t="shared" si="11"/>
        <v>98.367501898253607</v>
      </c>
      <c r="K34" s="1044">
        <v>16</v>
      </c>
      <c r="L34" s="1033">
        <f t="shared" si="12"/>
        <v>0.61752219220378235</v>
      </c>
      <c r="M34" s="1046">
        <v>2058</v>
      </c>
      <c r="N34" s="1035">
        <f t="shared" si="13"/>
        <v>79.428791972211499</v>
      </c>
      <c r="O34" s="1044">
        <v>24</v>
      </c>
      <c r="P34" s="1047">
        <f t="shared" si="14"/>
        <v>0.92628328830567341</v>
      </c>
      <c r="Q34" s="1046">
        <v>15</v>
      </c>
      <c r="R34" s="1035">
        <f t="shared" si="15"/>
        <v>0.57892705519104593</v>
      </c>
      <c r="S34" s="1048">
        <v>216</v>
      </c>
      <c r="T34" s="1040">
        <f>S35/I34*100</f>
        <v>6.8699343882670778</v>
      </c>
      <c r="U34" s="1046">
        <v>286</v>
      </c>
      <c r="V34" s="1040">
        <f t="shared" si="17"/>
        <v>11.038209185642609</v>
      </c>
      <c r="W34" s="1044">
        <v>13</v>
      </c>
      <c r="X34" s="1033">
        <f t="shared" si="18"/>
        <v>0.50173678116557319</v>
      </c>
      <c r="Y34" s="1049">
        <v>1</v>
      </c>
      <c r="Z34" s="1042">
        <f t="shared" si="19"/>
        <v>3.8595137012736397E-2</v>
      </c>
    </row>
    <row r="35" spans="1:26" ht="15.75" thickBot="1" x14ac:dyDescent="0.3">
      <c r="A35" s="1516"/>
      <c r="B35" s="1050" t="s">
        <v>704</v>
      </c>
      <c r="C35" s="1050" t="s">
        <v>705</v>
      </c>
      <c r="D35" s="1051">
        <v>2067</v>
      </c>
      <c r="E35" s="1052">
        <v>2067</v>
      </c>
      <c r="F35" s="1053">
        <f t="shared" si="20"/>
        <v>100</v>
      </c>
      <c r="G35" s="1054">
        <v>25</v>
      </c>
      <c r="H35" s="1055">
        <f t="shared" si="21"/>
        <v>1.2094823415578131</v>
      </c>
      <c r="I35" s="1056">
        <v>2042</v>
      </c>
      <c r="J35" s="1057">
        <f t="shared" si="11"/>
        <v>98.790517658442184</v>
      </c>
      <c r="K35" s="1058">
        <v>17</v>
      </c>
      <c r="L35" s="1053">
        <f t="shared" si="12"/>
        <v>0.83251714005876598</v>
      </c>
      <c r="M35" s="1059">
        <v>1586</v>
      </c>
      <c r="N35" s="1055">
        <f t="shared" si="13"/>
        <v>77.668952007835458</v>
      </c>
      <c r="O35" s="1051">
        <v>14</v>
      </c>
      <c r="P35" s="1060">
        <f t="shared" si="14"/>
        <v>0.68560235063663078</v>
      </c>
      <c r="Q35" s="1056">
        <v>29</v>
      </c>
      <c r="R35" s="1055">
        <f t="shared" si="15"/>
        <v>1.4201762977473065</v>
      </c>
      <c r="S35" s="1061">
        <v>178</v>
      </c>
      <c r="T35" s="1062">
        <f>S34/I35*100</f>
        <v>10.577864838393731</v>
      </c>
      <c r="U35" s="1056">
        <v>173</v>
      </c>
      <c r="V35" s="1062">
        <f t="shared" si="17"/>
        <v>8.4720861900097955</v>
      </c>
      <c r="W35" s="1056">
        <v>5</v>
      </c>
      <c r="X35" s="1053">
        <f t="shared" si="18"/>
        <v>0.2448579823702253</v>
      </c>
      <c r="Y35" s="1063">
        <v>2</v>
      </c>
      <c r="Z35" s="1064">
        <f t="shared" si="19"/>
        <v>9.7943192948090105E-2</v>
      </c>
    </row>
    <row r="36" spans="1:26" ht="15.75" thickTop="1" x14ac:dyDescent="0.25">
      <c r="A36" s="1513" t="s">
        <v>187</v>
      </c>
      <c r="B36" s="1065" t="s">
        <v>706</v>
      </c>
      <c r="C36" s="1065" t="s">
        <v>707</v>
      </c>
      <c r="D36" s="1066">
        <v>3288</v>
      </c>
      <c r="E36" s="1067">
        <v>3275</v>
      </c>
      <c r="F36" s="1068">
        <f t="shared" si="20"/>
        <v>99.604622871046232</v>
      </c>
      <c r="G36" s="1069">
        <v>62</v>
      </c>
      <c r="H36" s="1070">
        <f t="shared" si="21"/>
        <v>1.8931297709923665</v>
      </c>
      <c r="I36" s="1069">
        <v>3213</v>
      </c>
      <c r="J36" s="1071">
        <f t="shared" si="11"/>
        <v>98.10687022900764</v>
      </c>
      <c r="K36" s="1072">
        <v>23</v>
      </c>
      <c r="L36" s="1073">
        <f t="shared" si="12"/>
        <v>0.71584189231248052</v>
      </c>
      <c r="M36" s="1069">
        <v>2456</v>
      </c>
      <c r="N36" s="1070">
        <f t="shared" si="13"/>
        <v>76.439464674758796</v>
      </c>
      <c r="O36" s="1072">
        <v>19</v>
      </c>
      <c r="P36" s="1074">
        <f t="shared" si="14"/>
        <v>0.59134765017117963</v>
      </c>
      <c r="Q36" s="1069">
        <v>21</v>
      </c>
      <c r="R36" s="1070">
        <f t="shared" si="15"/>
        <v>0.65359477124183007</v>
      </c>
      <c r="S36" s="1069">
        <v>419</v>
      </c>
      <c r="T36" s="1075">
        <f t="shared" ref="T36:T99" si="22">S36/I36*100</f>
        <v>13.040771864301275</v>
      </c>
      <c r="U36" s="1069">
        <v>271</v>
      </c>
      <c r="V36" s="1075">
        <f t="shared" si="17"/>
        <v>8.4344849050731412</v>
      </c>
      <c r="W36" s="1072">
        <v>3</v>
      </c>
      <c r="X36" s="1073">
        <f t="shared" si="18"/>
        <v>9.3370681605975725E-2</v>
      </c>
      <c r="Y36" s="1076">
        <v>1</v>
      </c>
      <c r="Z36" s="1077">
        <f t="shared" si="19"/>
        <v>3.1123560535325244E-2</v>
      </c>
    </row>
    <row r="37" spans="1:26" x14ac:dyDescent="0.25">
      <c r="A37" s="1514"/>
      <c r="B37" s="1030" t="s">
        <v>708</v>
      </c>
      <c r="C37" s="1030" t="s">
        <v>709</v>
      </c>
      <c r="D37" s="1031">
        <v>4396</v>
      </c>
      <c r="E37" s="1032">
        <v>4383</v>
      </c>
      <c r="F37" s="1033">
        <f t="shared" si="20"/>
        <v>99.704276615104632</v>
      </c>
      <c r="G37" s="1034">
        <v>45</v>
      </c>
      <c r="H37" s="1035">
        <f t="shared" si="21"/>
        <v>1.0266940451745379</v>
      </c>
      <c r="I37" s="1034">
        <v>4338</v>
      </c>
      <c r="J37" s="1036">
        <f t="shared" si="11"/>
        <v>98.973305954825463</v>
      </c>
      <c r="K37" s="1037">
        <v>19</v>
      </c>
      <c r="L37" s="1038">
        <f t="shared" si="12"/>
        <v>0.437989857076994</v>
      </c>
      <c r="M37" s="1034">
        <v>3637</v>
      </c>
      <c r="N37" s="1035">
        <f t="shared" si="13"/>
        <v>83.840479483633018</v>
      </c>
      <c r="O37" s="1037">
        <v>9</v>
      </c>
      <c r="P37" s="1039">
        <f t="shared" si="14"/>
        <v>0.2074688796680498</v>
      </c>
      <c r="Q37" s="1034">
        <v>17</v>
      </c>
      <c r="R37" s="1035">
        <f t="shared" si="15"/>
        <v>0.39188566159520516</v>
      </c>
      <c r="S37" s="1034">
        <v>345</v>
      </c>
      <c r="T37" s="1040">
        <f t="shared" si="22"/>
        <v>7.9529737206085747</v>
      </c>
      <c r="U37" s="1034">
        <v>303</v>
      </c>
      <c r="V37" s="1040">
        <f t="shared" si="17"/>
        <v>6.9847856154910097</v>
      </c>
      <c r="W37" s="1037">
        <v>5</v>
      </c>
      <c r="X37" s="1038">
        <f t="shared" si="18"/>
        <v>0.11526048870447211</v>
      </c>
      <c r="Y37" s="1041">
        <v>3</v>
      </c>
      <c r="Z37" s="1042">
        <f t="shared" si="19"/>
        <v>6.9156293222683268E-2</v>
      </c>
    </row>
    <row r="38" spans="1:26" x14ac:dyDescent="0.25">
      <c r="A38" s="1514"/>
      <c r="B38" s="1030" t="s">
        <v>710</v>
      </c>
      <c r="C38" s="1030" t="s">
        <v>711</v>
      </c>
      <c r="D38" s="1078">
        <v>2127</v>
      </c>
      <c r="E38" s="1032">
        <v>2123</v>
      </c>
      <c r="F38" s="1033">
        <f t="shared" si="20"/>
        <v>99.811941701927594</v>
      </c>
      <c r="G38" s="1079">
        <v>23</v>
      </c>
      <c r="H38" s="1035">
        <f t="shared" si="21"/>
        <v>1.0833725859632595</v>
      </c>
      <c r="I38" s="1079">
        <v>2100</v>
      </c>
      <c r="J38" s="1036">
        <f t="shared" si="11"/>
        <v>98.916627414036739</v>
      </c>
      <c r="K38" s="1078">
        <v>21</v>
      </c>
      <c r="L38" s="1038">
        <f t="shared" si="12"/>
        <v>1</v>
      </c>
      <c r="M38" s="1079">
        <v>1341</v>
      </c>
      <c r="N38" s="1035">
        <f t="shared" si="13"/>
        <v>63.857142857142854</v>
      </c>
      <c r="O38" s="1078">
        <v>23</v>
      </c>
      <c r="P38" s="1039">
        <f t="shared" si="14"/>
        <v>1.0952380952380953</v>
      </c>
      <c r="Q38" s="1079">
        <v>11</v>
      </c>
      <c r="R38" s="1035">
        <f t="shared" si="15"/>
        <v>0.52380952380952384</v>
      </c>
      <c r="S38" s="1079">
        <v>399</v>
      </c>
      <c r="T38" s="1040">
        <f t="shared" si="22"/>
        <v>19</v>
      </c>
      <c r="U38" s="1079">
        <v>299</v>
      </c>
      <c r="V38" s="1040">
        <f t="shared" si="17"/>
        <v>14.238095238095239</v>
      </c>
      <c r="W38" s="1078">
        <v>4</v>
      </c>
      <c r="X38" s="1038">
        <f t="shared" si="18"/>
        <v>0.19047619047619047</v>
      </c>
      <c r="Y38" s="1080">
        <v>2</v>
      </c>
      <c r="Z38" s="1042">
        <f t="shared" si="19"/>
        <v>9.5238095238095233E-2</v>
      </c>
    </row>
    <row r="39" spans="1:26" x14ac:dyDescent="0.25">
      <c r="A39" s="1514"/>
      <c r="B39" s="1030" t="s">
        <v>712</v>
      </c>
      <c r="C39" s="1030" t="s">
        <v>713</v>
      </c>
      <c r="D39" s="1037">
        <v>3173</v>
      </c>
      <c r="E39" s="1032">
        <v>3153</v>
      </c>
      <c r="F39" s="1033">
        <f t="shared" si="20"/>
        <v>99.369681689253071</v>
      </c>
      <c r="G39" s="1081">
        <v>25</v>
      </c>
      <c r="H39" s="1035">
        <f t="shared" si="21"/>
        <v>0.79289565493181091</v>
      </c>
      <c r="I39" s="1048">
        <v>3128</v>
      </c>
      <c r="J39" s="1036">
        <f t="shared" si="11"/>
        <v>99.207104345068188</v>
      </c>
      <c r="K39" s="1082">
        <v>17</v>
      </c>
      <c r="L39" s="1038">
        <f t="shared" si="12"/>
        <v>0.54347826086956519</v>
      </c>
      <c r="M39" s="1082">
        <v>2496</v>
      </c>
      <c r="N39" s="1035">
        <f t="shared" si="13"/>
        <v>79.795396419437338</v>
      </c>
      <c r="O39" s="1037">
        <v>17</v>
      </c>
      <c r="P39" s="1039">
        <f t="shared" si="14"/>
        <v>0.54347826086956519</v>
      </c>
      <c r="Q39" s="1048">
        <v>13</v>
      </c>
      <c r="R39" s="1035">
        <f t="shared" si="15"/>
        <v>0.41560102301790286</v>
      </c>
      <c r="S39" s="1048">
        <v>427</v>
      </c>
      <c r="T39" s="1040">
        <f t="shared" si="22"/>
        <v>13.650895140664963</v>
      </c>
      <c r="U39" s="1048">
        <v>150</v>
      </c>
      <c r="V39" s="1040">
        <f t="shared" si="17"/>
        <v>4.7953964194373402</v>
      </c>
      <c r="W39" s="1048">
        <v>6</v>
      </c>
      <c r="X39" s="1038">
        <f t="shared" si="18"/>
        <v>0.1918158567774936</v>
      </c>
      <c r="Y39" s="1083">
        <v>2</v>
      </c>
      <c r="Z39" s="1042">
        <f t="shared" si="19"/>
        <v>6.3938618925831206E-2</v>
      </c>
    </row>
    <row r="40" spans="1:26" ht="15.75" thickBot="1" x14ac:dyDescent="0.3">
      <c r="A40" s="1516"/>
      <c r="B40" s="1084" t="s">
        <v>187</v>
      </c>
      <c r="C40" s="1084" t="s">
        <v>714</v>
      </c>
      <c r="D40" s="1085">
        <v>3054</v>
      </c>
      <c r="E40" s="1086">
        <v>3043</v>
      </c>
      <c r="F40" s="1053">
        <f t="shared" si="20"/>
        <v>99.639816633922734</v>
      </c>
      <c r="G40" s="1051">
        <v>17</v>
      </c>
      <c r="H40" s="1055">
        <f t="shared" si="21"/>
        <v>0.55865921787709494</v>
      </c>
      <c r="I40" s="1086">
        <v>3026</v>
      </c>
      <c r="J40" s="1057">
        <f t="shared" si="11"/>
        <v>99.441340782122893</v>
      </c>
      <c r="K40" s="1058">
        <v>18</v>
      </c>
      <c r="L40" s="1087">
        <f t="shared" si="12"/>
        <v>0.59484467944481167</v>
      </c>
      <c r="M40" s="1058">
        <v>2525</v>
      </c>
      <c r="N40" s="1055">
        <f t="shared" si="13"/>
        <v>83.443489755452731</v>
      </c>
      <c r="O40" s="1058">
        <v>13</v>
      </c>
      <c r="P40" s="1088">
        <f t="shared" si="14"/>
        <v>0.42961004626569732</v>
      </c>
      <c r="Q40" s="1051">
        <v>7</v>
      </c>
      <c r="R40" s="1055">
        <f t="shared" si="15"/>
        <v>0.2313284864507601</v>
      </c>
      <c r="S40" s="1086">
        <v>393</v>
      </c>
      <c r="T40" s="1062">
        <f t="shared" si="22"/>
        <v>12.987442167878388</v>
      </c>
      <c r="U40" s="1051">
        <v>65</v>
      </c>
      <c r="V40" s="1062">
        <f t="shared" si="17"/>
        <v>2.1480502313284866</v>
      </c>
      <c r="W40" s="1051">
        <v>3</v>
      </c>
      <c r="X40" s="1087">
        <f t="shared" si="18"/>
        <v>9.9140779907468612E-2</v>
      </c>
      <c r="Y40" s="1051">
        <v>2</v>
      </c>
      <c r="Z40" s="1064">
        <f t="shared" si="19"/>
        <v>6.6093853271645728E-2</v>
      </c>
    </row>
    <row r="41" spans="1:26" ht="15.75" thickTop="1" x14ac:dyDescent="0.25">
      <c r="A41" s="1513" t="s">
        <v>689</v>
      </c>
      <c r="B41" s="1065" t="s">
        <v>715</v>
      </c>
      <c r="C41" s="1089" t="s">
        <v>716</v>
      </c>
      <c r="D41" s="1066">
        <v>2728</v>
      </c>
      <c r="E41" s="1067">
        <v>2727</v>
      </c>
      <c r="F41" s="1068">
        <f t="shared" si="20"/>
        <v>99.963343108504404</v>
      </c>
      <c r="G41" s="1069">
        <v>28</v>
      </c>
      <c r="H41" s="1070">
        <f t="shared" si="21"/>
        <v>1.0267693436010268</v>
      </c>
      <c r="I41" s="1069">
        <v>2699</v>
      </c>
      <c r="J41" s="1071">
        <f t="shared" si="11"/>
        <v>98.973230656398968</v>
      </c>
      <c r="K41" s="1072">
        <v>13</v>
      </c>
      <c r="L41" s="1073">
        <f t="shared" si="12"/>
        <v>0.48165987402741756</v>
      </c>
      <c r="M41" s="1069">
        <v>2185</v>
      </c>
      <c r="N41" s="1070">
        <f t="shared" si="13"/>
        <v>80.955909596146725</v>
      </c>
      <c r="O41" s="1072">
        <v>13</v>
      </c>
      <c r="P41" s="1074">
        <f t="shared" si="14"/>
        <v>0.48165987402741756</v>
      </c>
      <c r="Q41" s="1069">
        <v>9</v>
      </c>
      <c r="R41" s="1070">
        <f t="shared" si="15"/>
        <v>0.33345683586513525</v>
      </c>
      <c r="S41" s="1069">
        <v>191</v>
      </c>
      <c r="T41" s="1075">
        <f t="shared" si="22"/>
        <v>7.076695072248981</v>
      </c>
      <c r="U41" s="1069">
        <v>282</v>
      </c>
      <c r="V41" s="1075">
        <f t="shared" si="17"/>
        <v>10.448314190440904</v>
      </c>
      <c r="W41" s="1072">
        <v>4</v>
      </c>
      <c r="X41" s="1073">
        <f t="shared" si="18"/>
        <v>0.14820303816228234</v>
      </c>
      <c r="Y41" s="1076">
        <v>2</v>
      </c>
      <c r="Z41" s="1077">
        <f t="shared" si="19"/>
        <v>7.4101519081141168E-2</v>
      </c>
    </row>
    <row r="42" spans="1:26" x14ac:dyDescent="0.25">
      <c r="A42" s="1514"/>
      <c r="B42" s="1030" t="s">
        <v>717</v>
      </c>
      <c r="C42" s="1030" t="s">
        <v>718</v>
      </c>
      <c r="D42" s="1031">
        <v>2603</v>
      </c>
      <c r="E42" s="1032">
        <v>2598</v>
      </c>
      <c r="F42" s="1033">
        <f t="shared" si="20"/>
        <v>99.807913945447552</v>
      </c>
      <c r="G42" s="1034">
        <v>27</v>
      </c>
      <c r="H42" s="1035">
        <f t="shared" si="21"/>
        <v>1.0392609699769053</v>
      </c>
      <c r="I42" s="1034">
        <v>2571</v>
      </c>
      <c r="J42" s="1036">
        <f t="shared" si="11"/>
        <v>98.960739030023092</v>
      </c>
      <c r="K42" s="1037">
        <v>10</v>
      </c>
      <c r="L42" s="1038">
        <f t="shared" si="12"/>
        <v>0.38895371450797356</v>
      </c>
      <c r="M42" s="1034">
        <v>2157</v>
      </c>
      <c r="N42" s="1035">
        <f t="shared" si="13"/>
        <v>83.897316219369898</v>
      </c>
      <c r="O42" s="1037">
        <v>10</v>
      </c>
      <c r="P42" s="1039">
        <f t="shared" si="14"/>
        <v>0.38895371450797356</v>
      </c>
      <c r="Q42" s="1034">
        <v>13</v>
      </c>
      <c r="R42" s="1035">
        <f t="shared" si="15"/>
        <v>0.50563982886036563</v>
      </c>
      <c r="S42" s="1034">
        <v>121</v>
      </c>
      <c r="T42" s="1040">
        <f t="shared" si="22"/>
        <v>4.7063399455464801</v>
      </c>
      <c r="U42" s="1034">
        <v>253</v>
      </c>
      <c r="V42" s="1040">
        <f t="shared" si="17"/>
        <v>9.840528977051731</v>
      </c>
      <c r="W42" s="1037">
        <v>5</v>
      </c>
      <c r="X42" s="1038">
        <f t="shared" si="18"/>
        <v>0.19447685725398678</v>
      </c>
      <c r="Y42" s="1041">
        <v>2</v>
      </c>
      <c r="Z42" s="1042">
        <f t="shared" si="19"/>
        <v>7.7790742901594712E-2</v>
      </c>
    </row>
    <row r="43" spans="1:26" x14ac:dyDescent="0.25">
      <c r="A43" s="1514"/>
      <c r="B43" s="1030" t="s">
        <v>43</v>
      </c>
      <c r="C43" s="1030" t="s">
        <v>719</v>
      </c>
      <c r="D43" s="1090">
        <v>3362</v>
      </c>
      <c r="E43" s="1032">
        <v>3360</v>
      </c>
      <c r="F43" s="1033">
        <f t="shared" si="20"/>
        <v>99.940511600237954</v>
      </c>
      <c r="G43" s="1091">
        <v>12</v>
      </c>
      <c r="H43" s="1035">
        <f t="shared" si="21"/>
        <v>0.35714285714285715</v>
      </c>
      <c r="I43" s="1091">
        <v>3348</v>
      </c>
      <c r="J43" s="1036">
        <f t="shared" si="11"/>
        <v>99.642857142857139</v>
      </c>
      <c r="K43" s="1090">
        <v>12</v>
      </c>
      <c r="L43" s="1038">
        <f t="shared" si="12"/>
        <v>0.35842293906810035</v>
      </c>
      <c r="M43" s="1091">
        <v>2885</v>
      </c>
      <c r="N43" s="1035">
        <f t="shared" si="13"/>
        <v>86.170848267622461</v>
      </c>
      <c r="O43" s="1090">
        <v>12</v>
      </c>
      <c r="P43" s="1039">
        <f t="shared" si="14"/>
        <v>0.35842293906810035</v>
      </c>
      <c r="Q43" s="1091">
        <v>5</v>
      </c>
      <c r="R43" s="1035">
        <f t="shared" si="15"/>
        <v>0.14934289127837516</v>
      </c>
      <c r="S43" s="1091">
        <v>132</v>
      </c>
      <c r="T43" s="1040">
        <f t="shared" si="22"/>
        <v>3.9426523297491038</v>
      </c>
      <c r="U43" s="1091">
        <v>299</v>
      </c>
      <c r="V43" s="1040">
        <f t="shared" si="17"/>
        <v>8.9307048984468338</v>
      </c>
      <c r="W43" s="1090">
        <v>2</v>
      </c>
      <c r="X43" s="1038">
        <f t="shared" si="18"/>
        <v>5.9737156511350059E-2</v>
      </c>
      <c r="Y43" s="1092">
        <v>1</v>
      </c>
      <c r="Z43" s="1042">
        <f t="shared" si="19"/>
        <v>2.986857825567503E-2</v>
      </c>
    </row>
    <row r="44" spans="1:26" x14ac:dyDescent="0.25">
      <c r="A44" s="1514"/>
      <c r="B44" s="1030" t="s">
        <v>720</v>
      </c>
      <c r="C44" s="1030" t="s">
        <v>721</v>
      </c>
      <c r="D44" s="1037">
        <v>2432</v>
      </c>
      <c r="E44" s="1093">
        <v>2431</v>
      </c>
      <c r="F44" s="1033">
        <f t="shared" si="20"/>
        <v>99.95888157894737</v>
      </c>
      <c r="G44" s="1081">
        <v>13</v>
      </c>
      <c r="H44" s="1035">
        <f t="shared" si="21"/>
        <v>0.53475935828876997</v>
      </c>
      <c r="I44" s="1048">
        <v>2418</v>
      </c>
      <c r="J44" s="1036">
        <f t="shared" si="11"/>
        <v>99.465240641711233</v>
      </c>
      <c r="K44" s="1082">
        <v>9</v>
      </c>
      <c r="L44" s="1038">
        <f t="shared" si="12"/>
        <v>0.37220843672456577</v>
      </c>
      <c r="M44" s="1082">
        <v>1993</v>
      </c>
      <c r="N44" s="1035">
        <f t="shared" si="13"/>
        <v>82.423490488006607</v>
      </c>
      <c r="O44" s="1037">
        <v>14</v>
      </c>
      <c r="P44" s="1039">
        <f t="shared" si="14"/>
        <v>0.57899090157154676</v>
      </c>
      <c r="Q44" s="1048">
        <v>5</v>
      </c>
      <c r="R44" s="1035">
        <f t="shared" si="15"/>
        <v>0.20678246484698098</v>
      </c>
      <c r="S44" s="1048">
        <v>98</v>
      </c>
      <c r="T44" s="1040">
        <f t="shared" si="22"/>
        <v>4.0529363110008276</v>
      </c>
      <c r="U44" s="1048">
        <v>292</v>
      </c>
      <c r="V44" s="1040">
        <f t="shared" si="17"/>
        <v>12.076095947063688</v>
      </c>
      <c r="W44" s="1048">
        <v>4</v>
      </c>
      <c r="X44" s="1038">
        <f t="shared" si="18"/>
        <v>0.16542597187758479</v>
      </c>
      <c r="Y44" s="1083">
        <v>3</v>
      </c>
      <c r="Z44" s="1042">
        <f t="shared" si="19"/>
        <v>0.12406947890818859</v>
      </c>
    </row>
    <row r="45" spans="1:26" x14ac:dyDescent="0.25">
      <c r="A45" s="1514"/>
      <c r="B45" s="1030" t="s">
        <v>722</v>
      </c>
      <c r="C45" s="1030" t="s">
        <v>723</v>
      </c>
      <c r="D45" s="1081">
        <v>2345</v>
      </c>
      <c r="E45" s="1094">
        <v>2344</v>
      </c>
      <c r="F45" s="1033">
        <f t="shared" si="20"/>
        <v>99.957356076759069</v>
      </c>
      <c r="G45" s="1031">
        <v>11</v>
      </c>
      <c r="H45" s="1035">
        <f t="shared" si="21"/>
        <v>0.46928327645051199</v>
      </c>
      <c r="I45" s="1094">
        <v>2333</v>
      </c>
      <c r="J45" s="1036">
        <f t="shared" si="11"/>
        <v>99.530716723549489</v>
      </c>
      <c r="K45" s="1082">
        <v>15</v>
      </c>
      <c r="L45" s="1038">
        <f t="shared" si="12"/>
        <v>0.64294899271324468</v>
      </c>
      <c r="M45" s="1082">
        <v>1924</v>
      </c>
      <c r="N45" s="1035">
        <f t="shared" si="13"/>
        <v>82.468924132018856</v>
      </c>
      <c r="O45" s="1082">
        <v>7</v>
      </c>
      <c r="P45" s="1039">
        <f t="shared" si="14"/>
        <v>0.30004286326618085</v>
      </c>
      <c r="Q45" s="1031">
        <v>8</v>
      </c>
      <c r="R45" s="1035">
        <f t="shared" si="15"/>
        <v>0.34290612944706383</v>
      </c>
      <c r="S45" s="1094">
        <v>120</v>
      </c>
      <c r="T45" s="1040">
        <f t="shared" si="22"/>
        <v>5.1435919417059575</v>
      </c>
      <c r="U45" s="1031">
        <v>253</v>
      </c>
      <c r="V45" s="1040">
        <f t="shared" si="17"/>
        <v>10.844406343763396</v>
      </c>
      <c r="W45" s="1031">
        <v>3</v>
      </c>
      <c r="X45" s="1038">
        <f t="shared" si="18"/>
        <v>0.12858979854264896</v>
      </c>
      <c r="Y45" s="1031">
        <v>3</v>
      </c>
      <c r="Z45" s="1042">
        <f t="shared" si="19"/>
        <v>0.12858979854264896</v>
      </c>
    </row>
    <row r="46" spans="1:26" x14ac:dyDescent="0.25">
      <c r="A46" s="1514"/>
      <c r="B46" s="1030"/>
      <c r="C46" s="1030" t="s">
        <v>724</v>
      </c>
      <c r="D46" s="1095">
        <v>2290</v>
      </c>
      <c r="E46" s="1096">
        <v>2292</v>
      </c>
      <c r="F46" s="1033">
        <f t="shared" si="20"/>
        <v>100.08733624454149</v>
      </c>
      <c r="G46" s="1081">
        <v>17</v>
      </c>
      <c r="H46" s="1035">
        <f t="shared" si="21"/>
        <v>0.7417102966841187</v>
      </c>
      <c r="I46" s="1048">
        <v>2275</v>
      </c>
      <c r="J46" s="1036">
        <f t="shared" si="11"/>
        <v>99.258289703315882</v>
      </c>
      <c r="K46" s="1097">
        <v>12</v>
      </c>
      <c r="L46" s="1038">
        <f t="shared" si="12"/>
        <v>0.52747252747252749</v>
      </c>
      <c r="M46" s="1098">
        <v>1903</v>
      </c>
      <c r="N46" s="1035">
        <f t="shared" si="13"/>
        <v>83.64835164835165</v>
      </c>
      <c r="O46" s="1099">
        <v>19</v>
      </c>
      <c r="P46" s="1039">
        <f t="shared" si="14"/>
        <v>0.83516483516483531</v>
      </c>
      <c r="Q46" s="1048">
        <v>7</v>
      </c>
      <c r="R46" s="1035">
        <f t="shared" si="15"/>
        <v>0.30769230769230771</v>
      </c>
      <c r="S46" s="1048">
        <v>47</v>
      </c>
      <c r="T46" s="1040">
        <f t="shared" si="22"/>
        <v>2.0659340659340661</v>
      </c>
      <c r="U46" s="1048">
        <v>280</v>
      </c>
      <c r="V46" s="1040">
        <f t="shared" si="17"/>
        <v>12.307692307692308</v>
      </c>
      <c r="W46" s="1048">
        <v>5</v>
      </c>
      <c r="X46" s="1038">
        <f t="shared" si="18"/>
        <v>0.21978021978021978</v>
      </c>
      <c r="Y46" s="1083">
        <v>2</v>
      </c>
      <c r="Z46" s="1042">
        <f t="shared" si="19"/>
        <v>8.7912087912087905E-2</v>
      </c>
    </row>
    <row r="47" spans="1:26" ht="15.75" thickBot="1" x14ac:dyDescent="0.3">
      <c r="A47" s="1515"/>
      <c r="B47" s="1100" t="s">
        <v>725</v>
      </c>
      <c r="C47" s="1100" t="s">
        <v>726</v>
      </c>
      <c r="D47" s="1101">
        <v>2407</v>
      </c>
      <c r="E47" s="1102">
        <v>2406</v>
      </c>
      <c r="F47" s="1103">
        <f t="shared" si="20"/>
        <v>99.958454507685914</v>
      </c>
      <c r="G47" s="1101">
        <v>12</v>
      </c>
      <c r="H47" s="1104">
        <f t="shared" si="21"/>
        <v>0.49875311720698251</v>
      </c>
      <c r="I47" s="1105">
        <v>2394</v>
      </c>
      <c r="J47" s="1106">
        <f t="shared" si="11"/>
        <v>99.501246882793012</v>
      </c>
      <c r="K47" s="1107">
        <v>15</v>
      </c>
      <c r="L47" s="1108">
        <f t="shared" si="12"/>
        <v>0.62656641604010022</v>
      </c>
      <c r="M47" s="1107">
        <v>2086</v>
      </c>
      <c r="N47" s="1104">
        <f t="shared" si="13"/>
        <v>87.134502923976612</v>
      </c>
      <c r="O47" s="1107">
        <v>6</v>
      </c>
      <c r="P47" s="1109">
        <f t="shared" si="14"/>
        <v>0.25062656641604009</v>
      </c>
      <c r="Q47" s="1105">
        <v>5</v>
      </c>
      <c r="R47" s="1104">
        <f t="shared" si="15"/>
        <v>0.20885547201336674</v>
      </c>
      <c r="S47" s="1105">
        <v>44</v>
      </c>
      <c r="T47" s="1110">
        <f t="shared" si="22"/>
        <v>1.8379281537176273</v>
      </c>
      <c r="U47" s="1105">
        <v>234</v>
      </c>
      <c r="V47" s="1110">
        <f t="shared" si="17"/>
        <v>9.7744360902255636</v>
      </c>
      <c r="W47" s="1105">
        <v>3</v>
      </c>
      <c r="X47" s="1108">
        <f t="shared" si="18"/>
        <v>0.12531328320802004</v>
      </c>
      <c r="Y47" s="1105">
        <v>1</v>
      </c>
      <c r="Z47" s="1111">
        <f t="shared" si="19"/>
        <v>4.1771094402673348E-2</v>
      </c>
    </row>
    <row r="48" spans="1:26" ht="15.75" thickTop="1" x14ac:dyDescent="0.25">
      <c r="A48" s="1513" t="s">
        <v>690</v>
      </c>
      <c r="B48" s="1065" t="s">
        <v>690</v>
      </c>
      <c r="C48" s="1065" t="s">
        <v>727</v>
      </c>
      <c r="D48" s="1066">
        <v>2928</v>
      </c>
      <c r="E48" s="1067">
        <v>2925</v>
      </c>
      <c r="F48" s="1068">
        <f t="shared" si="20"/>
        <v>99.897540983606561</v>
      </c>
      <c r="G48" s="1069">
        <v>34</v>
      </c>
      <c r="H48" s="1070">
        <f t="shared" si="21"/>
        <v>1.1623931623931625</v>
      </c>
      <c r="I48" s="1069">
        <v>2891</v>
      </c>
      <c r="J48" s="1071">
        <f t="shared" si="11"/>
        <v>98.837606837606842</v>
      </c>
      <c r="K48" s="1072">
        <v>14</v>
      </c>
      <c r="L48" s="1073">
        <f t="shared" si="12"/>
        <v>0.48426150121065376</v>
      </c>
      <c r="M48" s="1069">
        <v>2100</v>
      </c>
      <c r="N48" s="1055">
        <f t="shared" si="13"/>
        <v>72.639225181598064</v>
      </c>
      <c r="O48" s="1072">
        <v>13</v>
      </c>
      <c r="P48" s="1074">
        <f t="shared" si="14"/>
        <v>0.44967139398132139</v>
      </c>
      <c r="Q48" s="1069">
        <v>12</v>
      </c>
      <c r="R48" s="1070">
        <f t="shared" si="15"/>
        <v>0.41508128675198896</v>
      </c>
      <c r="S48" s="1069">
        <v>310</v>
      </c>
      <c r="T48" s="1075">
        <f t="shared" si="22"/>
        <v>10.722933241093049</v>
      </c>
      <c r="U48" s="1069">
        <v>439</v>
      </c>
      <c r="V48" s="1075">
        <f t="shared" si="17"/>
        <v>15.185057073676928</v>
      </c>
      <c r="W48" s="1072">
        <v>2</v>
      </c>
      <c r="X48" s="1073">
        <f t="shared" si="18"/>
        <v>6.9180214458664818E-2</v>
      </c>
      <c r="Y48" s="1076">
        <v>1</v>
      </c>
      <c r="Z48" s="1077">
        <f t="shared" si="19"/>
        <v>3.4590107229332409E-2</v>
      </c>
    </row>
    <row r="49" spans="1:26" x14ac:dyDescent="0.25">
      <c r="A49" s="1514"/>
      <c r="B49" s="1030" t="s">
        <v>21</v>
      </c>
      <c r="C49" s="1030" t="s">
        <v>728</v>
      </c>
      <c r="D49" s="1031">
        <v>3611</v>
      </c>
      <c r="E49" s="1032">
        <v>3609</v>
      </c>
      <c r="F49" s="1033">
        <f t="shared" si="20"/>
        <v>99.944613680420929</v>
      </c>
      <c r="G49" s="1034">
        <v>26</v>
      </c>
      <c r="H49" s="1035">
        <f t="shared" si="21"/>
        <v>0.72042116929897471</v>
      </c>
      <c r="I49" s="1034">
        <v>3583</v>
      </c>
      <c r="J49" s="1036">
        <f t="shared" si="11"/>
        <v>99.279578830701027</v>
      </c>
      <c r="K49" s="1037">
        <v>12</v>
      </c>
      <c r="L49" s="1038">
        <f t="shared" si="12"/>
        <v>0.3349148758024002</v>
      </c>
      <c r="M49" s="1034">
        <v>2826</v>
      </c>
      <c r="N49" s="1035">
        <f t="shared" si="13"/>
        <v>78.872453251465259</v>
      </c>
      <c r="O49" s="1037">
        <v>17</v>
      </c>
      <c r="P49" s="1039">
        <f t="shared" si="14"/>
        <v>0.47446274072006694</v>
      </c>
      <c r="Q49" s="1034">
        <v>14</v>
      </c>
      <c r="R49" s="1035">
        <f t="shared" si="15"/>
        <v>0.39073402176946692</v>
      </c>
      <c r="S49" s="1034">
        <v>325</v>
      </c>
      <c r="T49" s="1040">
        <f t="shared" si="22"/>
        <v>9.0706112196483382</v>
      </c>
      <c r="U49" s="1034">
        <v>384</v>
      </c>
      <c r="V49" s="1040">
        <f t="shared" si="17"/>
        <v>10.717276025676806</v>
      </c>
      <c r="W49" s="1037">
        <v>3</v>
      </c>
      <c r="X49" s="1038">
        <f t="shared" si="18"/>
        <v>8.3728718950600051E-2</v>
      </c>
      <c r="Y49" s="1041">
        <v>2</v>
      </c>
      <c r="Z49" s="1042">
        <f t="shared" si="19"/>
        <v>5.5819145967066705E-2</v>
      </c>
    </row>
    <row r="50" spans="1:26" x14ac:dyDescent="0.25">
      <c r="A50" s="1514"/>
      <c r="B50" s="1030" t="s">
        <v>729</v>
      </c>
      <c r="C50" s="1030" t="s">
        <v>730</v>
      </c>
      <c r="D50" s="1090">
        <v>3462</v>
      </c>
      <c r="E50" s="1032">
        <v>3460</v>
      </c>
      <c r="F50" s="1033">
        <f t="shared" si="20"/>
        <v>99.942229924898911</v>
      </c>
      <c r="G50" s="1091">
        <v>27</v>
      </c>
      <c r="H50" s="1035">
        <f t="shared" si="21"/>
        <v>0.78034682080924855</v>
      </c>
      <c r="I50" s="1091">
        <v>3433</v>
      </c>
      <c r="J50" s="1036">
        <f t="shared" si="11"/>
        <v>99.219653179190743</v>
      </c>
      <c r="K50" s="1090">
        <v>13</v>
      </c>
      <c r="L50" s="1038">
        <f t="shared" si="12"/>
        <v>0.37867754150888433</v>
      </c>
      <c r="M50" s="1091">
        <v>2521</v>
      </c>
      <c r="N50" s="1035">
        <f t="shared" si="13"/>
        <v>73.434314011069034</v>
      </c>
      <c r="O50" s="1090">
        <v>17</v>
      </c>
      <c r="P50" s="1039">
        <f t="shared" si="14"/>
        <v>0.49519370812700264</v>
      </c>
      <c r="Q50" s="1091">
        <v>11</v>
      </c>
      <c r="R50" s="1035">
        <f t="shared" si="15"/>
        <v>0.3204194581998252</v>
      </c>
      <c r="S50" s="1091">
        <v>338</v>
      </c>
      <c r="T50" s="1040">
        <f t="shared" si="22"/>
        <v>9.845616079230993</v>
      </c>
      <c r="U50" s="1091">
        <v>530</v>
      </c>
      <c r="V50" s="1040">
        <f t="shared" si="17"/>
        <v>15.438392076900669</v>
      </c>
      <c r="W50" s="1090">
        <v>1</v>
      </c>
      <c r="X50" s="1038">
        <f t="shared" si="18"/>
        <v>2.9129041654529564E-2</v>
      </c>
      <c r="Y50" s="1092">
        <v>2</v>
      </c>
      <c r="Z50" s="1042">
        <f t="shared" si="19"/>
        <v>5.8258083309059128E-2</v>
      </c>
    </row>
    <row r="51" spans="1:26" x14ac:dyDescent="0.25">
      <c r="A51" s="1514"/>
      <c r="B51" s="1030" t="s">
        <v>452</v>
      </c>
      <c r="C51" s="1030" t="s">
        <v>731</v>
      </c>
      <c r="D51" s="1037">
        <v>2432</v>
      </c>
      <c r="E51" s="1093">
        <v>2429</v>
      </c>
      <c r="F51" s="1033">
        <f t="shared" si="20"/>
        <v>99.876644736842096</v>
      </c>
      <c r="G51" s="1081">
        <v>24</v>
      </c>
      <c r="H51" s="1035">
        <f t="shared" si="21"/>
        <v>0.98806093042404286</v>
      </c>
      <c r="I51" s="1048">
        <v>2405</v>
      </c>
      <c r="J51" s="1036">
        <f t="shared" si="11"/>
        <v>99.011939069575959</v>
      </c>
      <c r="K51" s="1082">
        <v>7</v>
      </c>
      <c r="L51" s="1038">
        <f t="shared" si="12"/>
        <v>0.29106029106029108</v>
      </c>
      <c r="M51" s="1082">
        <v>1600</v>
      </c>
      <c r="N51" s="1035">
        <f t="shared" si="13"/>
        <v>66.528066528066532</v>
      </c>
      <c r="O51" s="1037">
        <v>18</v>
      </c>
      <c r="P51" s="1039">
        <f t="shared" si="14"/>
        <v>0.74844074844074848</v>
      </c>
      <c r="Q51" s="1048">
        <v>16</v>
      </c>
      <c r="R51" s="1035">
        <f t="shared" si="15"/>
        <v>0.66528066528066532</v>
      </c>
      <c r="S51" s="1048">
        <v>341</v>
      </c>
      <c r="T51" s="1040">
        <f t="shared" si="22"/>
        <v>14.178794178794179</v>
      </c>
      <c r="U51" s="1048">
        <v>421</v>
      </c>
      <c r="V51" s="1040">
        <f t="shared" si="17"/>
        <v>17.505197505197508</v>
      </c>
      <c r="W51" s="1048">
        <v>1</v>
      </c>
      <c r="X51" s="1038">
        <f t="shared" si="18"/>
        <v>4.1580041580041582E-2</v>
      </c>
      <c r="Y51" s="1083">
        <v>1</v>
      </c>
      <c r="Z51" s="1042">
        <f t="shared" si="19"/>
        <v>4.1580041580041582E-2</v>
      </c>
    </row>
    <row r="52" spans="1:26" x14ac:dyDescent="0.25">
      <c r="A52" s="1514"/>
      <c r="B52" s="1030" t="s">
        <v>732</v>
      </c>
      <c r="C52" s="1030" t="s">
        <v>733</v>
      </c>
      <c r="D52" s="1048">
        <v>2880</v>
      </c>
      <c r="E52" s="1094">
        <v>2875</v>
      </c>
      <c r="F52" s="1033">
        <f t="shared" si="20"/>
        <v>99.826388888888886</v>
      </c>
      <c r="G52" s="1031">
        <v>18</v>
      </c>
      <c r="H52" s="1035">
        <f t="shared" si="21"/>
        <v>0.62608695652173918</v>
      </c>
      <c r="I52" s="1094">
        <v>2857</v>
      </c>
      <c r="J52" s="1036">
        <f t="shared" si="11"/>
        <v>99.373913043478254</v>
      </c>
      <c r="K52" s="1082">
        <v>8</v>
      </c>
      <c r="L52" s="1038">
        <f t="shared" si="12"/>
        <v>0.28001400070003502</v>
      </c>
      <c r="M52" s="1082">
        <v>2058</v>
      </c>
      <c r="N52" s="1035">
        <f t="shared" si="13"/>
        <v>72.033601680084004</v>
      </c>
      <c r="O52" s="1082">
        <v>14</v>
      </c>
      <c r="P52" s="1039">
        <f t="shared" si="14"/>
        <v>0.49002450122506119</v>
      </c>
      <c r="Q52" s="1031">
        <v>10</v>
      </c>
      <c r="R52" s="1035">
        <f t="shared" si="15"/>
        <v>0.35001750087504374</v>
      </c>
      <c r="S52" s="1094">
        <v>323</v>
      </c>
      <c r="T52" s="1040">
        <f t="shared" si="22"/>
        <v>11.305565278263913</v>
      </c>
      <c r="U52" s="1031">
        <v>440</v>
      </c>
      <c r="V52" s="1040">
        <f t="shared" si="17"/>
        <v>15.400770038501927</v>
      </c>
      <c r="W52" s="1031">
        <v>1</v>
      </c>
      <c r="X52" s="1038">
        <f t="shared" si="18"/>
        <v>3.5001750087504377E-2</v>
      </c>
      <c r="Y52" s="1031">
        <v>3</v>
      </c>
      <c r="Z52" s="1042">
        <f t="shared" si="19"/>
        <v>0.10500525026251313</v>
      </c>
    </row>
    <row r="53" spans="1:26" x14ac:dyDescent="0.25">
      <c r="A53" s="1514"/>
      <c r="B53" s="1030" t="s">
        <v>734</v>
      </c>
      <c r="C53" s="1030" t="s">
        <v>735</v>
      </c>
      <c r="D53" s="1095">
        <v>2995</v>
      </c>
      <c r="E53" s="1096">
        <v>2989</v>
      </c>
      <c r="F53" s="1033">
        <f t="shared" si="20"/>
        <v>99.799666110183637</v>
      </c>
      <c r="G53" s="1081">
        <v>23</v>
      </c>
      <c r="H53" s="1035">
        <f t="shared" si="21"/>
        <v>0.76948812311809967</v>
      </c>
      <c r="I53" s="1048">
        <v>2966</v>
      </c>
      <c r="J53" s="1036">
        <f t="shared" si="11"/>
        <v>99.230511876881906</v>
      </c>
      <c r="K53" s="1097">
        <v>16</v>
      </c>
      <c r="L53" s="1038">
        <f t="shared" si="12"/>
        <v>0.5394470667565745</v>
      </c>
      <c r="M53" s="1098">
        <v>2018</v>
      </c>
      <c r="N53" s="1035">
        <f t="shared" si="13"/>
        <v>68.037761294672961</v>
      </c>
      <c r="O53" s="1099">
        <v>15</v>
      </c>
      <c r="P53" s="1039">
        <f t="shared" si="14"/>
        <v>0.50573162508428859</v>
      </c>
      <c r="Q53" s="1048">
        <v>12</v>
      </c>
      <c r="R53" s="1035">
        <f t="shared" si="15"/>
        <v>0.40458530006743088</v>
      </c>
      <c r="S53" s="1048">
        <v>324</v>
      </c>
      <c r="T53" s="1040">
        <f t="shared" si="22"/>
        <v>10.923803101820633</v>
      </c>
      <c r="U53" s="1048">
        <v>578</v>
      </c>
      <c r="V53" s="1040">
        <f t="shared" si="17"/>
        <v>19.487525286581253</v>
      </c>
      <c r="W53" s="1048">
        <v>2</v>
      </c>
      <c r="X53" s="1038">
        <f t="shared" si="18"/>
        <v>6.7430883344571813E-2</v>
      </c>
      <c r="Y53" s="1083">
        <v>1</v>
      </c>
      <c r="Z53" s="1042">
        <f t="shared" si="19"/>
        <v>3.3715441672285906E-2</v>
      </c>
    </row>
    <row r="54" spans="1:26" ht="15.75" thickBot="1" x14ac:dyDescent="0.3">
      <c r="A54" s="1515"/>
      <c r="B54" s="1100"/>
      <c r="C54" s="1112" t="s">
        <v>736</v>
      </c>
      <c r="D54" s="1101">
        <v>2807</v>
      </c>
      <c r="E54" s="1102">
        <v>2781</v>
      </c>
      <c r="F54" s="1103">
        <f t="shared" si="20"/>
        <v>99.07374421090131</v>
      </c>
      <c r="G54" s="1101">
        <v>28</v>
      </c>
      <c r="H54" s="1104">
        <f t="shared" si="21"/>
        <v>1.0068320747932398</v>
      </c>
      <c r="I54" s="1105">
        <v>2753</v>
      </c>
      <c r="J54" s="1106">
        <f t="shared" si="11"/>
        <v>98.993167925206762</v>
      </c>
      <c r="K54" s="1107">
        <v>13</v>
      </c>
      <c r="L54" s="1108">
        <f t="shared" si="12"/>
        <v>0.47221213221939706</v>
      </c>
      <c r="M54" s="1107">
        <v>2012</v>
      </c>
      <c r="N54" s="1113">
        <f t="shared" si="13"/>
        <v>73.083908463494367</v>
      </c>
      <c r="O54" s="1107">
        <v>11</v>
      </c>
      <c r="P54" s="1109">
        <f t="shared" si="14"/>
        <v>0.39956411187795132</v>
      </c>
      <c r="Q54" s="1105">
        <v>8</v>
      </c>
      <c r="R54" s="1104">
        <f t="shared" si="15"/>
        <v>0.2905920813657828</v>
      </c>
      <c r="S54" s="1105">
        <v>239</v>
      </c>
      <c r="T54" s="1110">
        <f t="shared" si="22"/>
        <v>8.6814384308027606</v>
      </c>
      <c r="U54" s="1105">
        <v>467</v>
      </c>
      <c r="V54" s="1110">
        <f t="shared" si="17"/>
        <v>16.963312749727567</v>
      </c>
      <c r="W54" s="1105">
        <v>2</v>
      </c>
      <c r="X54" s="1108">
        <f t="shared" si="18"/>
        <v>7.2648020341445699E-2</v>
      </c>
      <c r="Y54" s="1105">
        <v>1</v>
      </c>
      <c r="Z54" s="1111">
        <f t="shared" si="19"/>
        <v>3.6324010170722849E-2</v>
      </c>
    </row>
    <row r="55" spans="1:26" ht="15.75" thickTop="1" x14ac:dyDescent="0.25">
      <c r="A55" s="1513" t="s">
        <v>691</v>
      </c>
      <c r="B55" s="1114" t="s">
        <v>737</v>
      </c>
      <c r="C55" s="1114" t="s">
        <v>738</v>
      </c>
      <c r="D55" s="1066">
        <v>4457</v>
      </c>
      <c r="E55" s="1115">
        <v>4313</v>
      </c>
      <c r="F55" s="1068">
        <f t="shared" si="20"/>
        <v>96.769127215615882</v>
      </c>
      <c r="G55" s="1069">
        <v>38</v>
      </c>
      <c r="H55" s="1070">
        <f t="shared" si="21"/>
        <v>0.88105726872246704</v>
      </c>
      <c r="I55" s="1069">
        <v>4275</v>
      </c>
      <c r="J55" s="1071">
        <f t="shared" si="11"/>
        <v>99.118942731277542</v>
      </c>
      <c r="K55" s="1066">
        <v>23</v>
      </c>
      <c r="L55" s="1068">
        <f t="shared" si="12"/>
        <v>0.53801169590643283</v>
      </c>
      <c r="M55" s="1069">
        <v>3247</v>
      </c>
      <c r="N55" s="1070">
        <f t="shared" si="13"/>
        <v>75.953216374269005</v>
      </c>
      <c r="O55" s="1066">
        <v>18</v>
      </c>
      <c r="P55" s="1116">
        <f t="shared" si="14"/>
        <v>0.42105263157894735</v>
      </c>
      <c r="Q55" s="1069">
        <v>11</v>
      </c>
      <c r="R55" s="1070">
        <f t="shared" si="15"/>
        <v>0.25730994152046782</v>
      </c>
      <c r="S55" s="1069">
        <v>504</v>
      </c>
      <c r="T55" s="1075">
        <f t="shared" si="22"/>
        <v>11.789473684210526</v>
      </c>
      <c r="U55" s="1069">
        <v>457</v>
      </c>
      <c r="V55" s="1075">
        <f t="shared" si="17"/>
        <v>10.690058479532164</v>
      </c>
      <c r="W55" s="1066">
        <v>12</v>
      </c>
      <c r="X55" s="1068">
        <f t="shared" si="18"/>
        <v>0.2807017543859649</v>
      </c>
      <c r="Y55" s="1076">
        <v>3</v>
      </c>
      <c r="Z55" s="1117">
        <f t="shared" si="19"/>
        <v>7.0175438596491224E-2</v>
      </c>
    </row>
    <row r="56" spans="1:26" x14ac:dyDescent="0.25">
      <c r="A56" s="1514"/>
      <c r="B56" s="1043" t="s">
        <v>303</v>
      </c>
      <c r="C56" s="1043" t="s">
        <v>739</v>
      </c>
      <c r="D56" s="1044">
        <v>2544</v>
      </c>
      <c r="E56" s="1046">
        <v>2598</v>
      </c>
      <c r="F56" s="1033">
        <f t="shared" si="20"/>
        <v>102.12264150943395</v>
      </c>
      <c r="G56" s="1046">
        <v>39</v>
      </c>
      <c r="H56" s="1035">
        <f t="shared" si="21"/>
        <v>1.5011547344110854</v>
      </c>
      <c r="I56" s="1045">
        <v>2559</v>
      </c>
      <c r="J56" s="1036">
        <f t="shared" si="11"/>
        <v>98.498845265588926</v>
      </c>
      <c r="K56" s="1044">
        <v>18</v>
      </c>
      <c r="L56" s="1033">
        <f t="shared" si="12"/>
        <v>0.70339976553341155</v>
      </c>
      <c r="M56" s="1046">
        <v>1572</v>
      </c>
      <c r="N56" s="1035">
        <f t="shared" si="13"/>
        <v>61.430246189917938</v>
      </c>
      <c r="O56" s="1044">
        <v>14</v>
      </c>
      <c r="P56" s="1047">
        <f t="shared" si="14"/>
        <v>0.54708870652598662</v>
      </c>
      <c r="Q56" s="1046">
        <v>12</v>
      </c>
      <c r="R56" s="1035">
        <f t="shared" si="15"/>
        <v>0.46893317702227427</v>
      </c>
      <c r="S56" s="1046">
        <v>502</v>
      </c>
      <c r="T56" s="1040">
        <f t="shared" si="22"/>
        <v>19.617037905431808</v>
      </c>
      <c r="U56" s="1046">
        <v>421</v>
      </c>
      <c r="V56" s="1040">
        <f t="shared" si="17"/>
        <v>16.451738960531458</v>
      </c>
      <c r="W56" s="1044">
        <v>17</v>
      </c>
      <c r="X56" s="1033">
        <f t="shared" si="18"/>
        <v>0.66432200078155534</v>
      </c>
      <c r="Y56" s="1049">
        <v>3</v>
      </c>
      <c r="Z56" s="1118">
        <f t="shared" si="19"/>
        <v>0.11723329425556857</v>
      </c>
    </row>
    <row r="57" spans="1:26" x14ac:dyDescent="0.25">
      <c r="A57" s="1514"/>
      <c r="B57" s="1043" t="s">
        <v>740</v>
      </c>
      <c r="C57" s="1043" t="s">
        <v>741</v>
      </c>
      <c r="D57" s="1031">
        <v>2788</v>
      </c>
      <c r="E57" s="1045">
        <v>2775</v>
      </c>
      <c r="F57" s="1033">
        <f t="shared" si="20"/>
        <v>99.533715925394546</v>
      </c>
      <c r="G57" s="1119">
        <v>38</v>
      </c>
      <c r="H57" s="1035">
        <f t="shared" si="21"/>
        <v>1.3693693693693694</v>
      </c>
      <c r="I57" s="1034">
        <v>2737</v>
      </c>
      <c r="J57" s="1036">
        <f t="shared" si="11"/>
        <v>98.630630630630634</v>
      </c>
      <c r="K57" s="1082">
        <v>13</v>
      </c>
      <c r="L57" s="1033">
        <f t="shared" si="12"/>
        <v>0.47497259773474604</v>
      </c>
      <c r="M57" s="1036">
        <v>1625</v>
      </c>
      <c r="N57" s="1035">
        <f t="shared" si="13"/>
        <v>59.371574716843256</v>
      </c>
      <c r="O57" s="1031">
        <v>17</v>
      </c>
      <c r="P57" s="1047">
        <f t="shared" si="14"/>
        <v>0.6211180124223602</v>
      </c>
      <c r="Q57" s="1034">
        <v>20</v>
      </c>
      <c r="R57" s="1035">
        <f t="shared" si="15"/>
        <v>0.73072707343807086</v>
      </c>
      <c r="S57" s="1034">
        <v>590</v>
      </c>
      <c r="T57" s="1040">
        <f t="shared" si="22"/>
        <v>21.556448666423091</v>
      </c>
      <c r="U57" s="1034">
        <v>451</v>
      </c>
      <c r="V57" s="1040">
        <f t="shared" si="17"/>
        <v>16.477895506028499</v>
      </c>
      <c r="W57" s="1034">
        <v>15</v>
      </c>
      <c r="X57" s="1033">
        <f t="shared" si="18"/>
        <v>0.5480453050785532</v>
      </c>
      <c r="Y57" s="1120">
        <v>6</v>
      </c>
      <c r="Z57" s="1118">
        <f t="shared" si="19"/>
        <v>0.21921812203142127</v>
      </c>
    </row>
    <row r="58" spans="1:26" ht="15.75" thickBot="1" x14ac:dyDescent="0.3">
      <c r="A58" s="1516"/>
      <c r="B58" s="1050" t="s">
        <v>742</v>
      </c>
      <c r="C58" s="1050" t="s">
        <v>743</v>
      </c>
      <c r="D58" s="1054">
        <v>2906</v>
      </c>
      <c r="E58" s="1086">
        <v>2680</v>
      </c>
      <c r="F58" s="1053">
        <f t="shared" si="20"/>
        <v>92.222986923606328</v>
      </c>
      <c r="G58" s="1051">
        <v>42</v>
      </c>
      <c r="H58" s="1055">
        <f t="shared" si="21"/>
        <v>1.5671641791044775</v>
      </c>
      <c r="I58" s="1086">
        <v>2638</v>
      </c>
      <c r="J58" s="1057">
        <f t="shared" si="11"/>
        <v>98.432835820895519</v>
      </c>
      <c r="K58" s="1058">
        <v>25</v>
      </c>
      <c r="L58" s="1053">
        <f t="shared" si="12"/>
        <v>0.94768764215314627</v>
      </c>
      <c r="M58" s="1057">
        <v>1661</v>
      </c>
      <c r="N58" s="1055">
        <f t="shared" si="13"/>
        <v>62.96436694465504</v>
      </c>
      <c r="O58" s="1058">
        <v>11</v>
      </c>
      <c r="P58" s="1060">
        <f t="shared" si="14"/>
        <v>0.41698256254738442</v>
      </c>
      <c r="Q58" s="1051">
        <v>16</v>
      </c>
      <c r="R58" s="1055">
        <f t="shared" si="15"/>
        <v>0.60652009097801363</v>
      </c>
      <c r="S58" s="1086">
        <v>501</v>
      </c>
      <c r="T58" s="1062">
        <f t="shared" si="22"/>
        <v>18.991660348749051</v>
      </c>
      <c r="U58" s="1051">
        <v>406</v>
      </c>
      <c r="V58" s="1062">
        <f t="shared" si="17"/>
        <v>15.390447308567095</v>
      </c>
      <c r="W58" s="1051">
        <v>13</v>
      </c>
      <c r="X58" s="1053">
        <f t="shared" si="18"/>
        <v>0.49279757391963608</v>
      </c>
      <c r="Y58" s="1051">
        <v>5</v>
      </c>
      <c r="Z58" s="1121">
        <f t="shared" si="19"/>
        <v>0.18953752843062927</v>
      </c>
    </row>
    <row r="59" spans="1:26" ht="15.75" thickTop="1" x14ac:dyDescent="0.25">
      <c r="A59" s="1513" t="s">
        <v>692</v>
      </c>
      <c r="B59" s="1065" t="s">
        <v>118</v>
      </c>
      <c r="C59" s="1065" t="s">
        <v>744</v>
      </c>
      <c r="D59" s="1066">
        <v>3725</v>
      </c>
      <c r="E59" s="1067">
        <v>3698</v>
      </c>
      <c r="F59" s="1068">
        <f t="shared" si="20"/>
        <v>99.275167785234899</v>
      </c>
      <c r="G59" s="1069">
        <v>26</v>
      </c>
      <c r="H59" s="1070">
        <f t="shared" si="21"/>
        <v>0.70308274743104382</v>
      </c>
      <c r="I59" s="1069">
        <v>3672</v>
      </c>
      <c r="J59" s="1071">
        <f t="shared" si="11"/>
        <v>99.29691725256896</v>
      </c>
      <c r="K59" s="1072">
        <v>14</v>
      </c>
      <c r="L59" s="1073">
        <f t="shared" si="12"/>
        <v>0.38126361655773422</v>
      </c>
      <c r="M59" s="1069">
        <v>2868</v>
      </c>
      <c r="N59" s="1122">
        <f t="shared" si="13"/>
        <v>78.104575163398692</v>
      </c>
      <c r="O59" s="1072">
        <v>13</v>
      </c>
      <c r="P59" s="1074">
        <f t="shared" si="14"/>
        <v>0.3540305010893246</v>
      </c>
      <c r="Q59" s="1069">
        <v>8</v>
      </c>
      <c r="R59" s="1070">
        <f t="shared" si="15"/>
        <v>0.2178649237472767</v>
      </c>
      <c r="S59" s="1069">
        <v>201</v>
      </c>
      <c r="T59" s="1075">
        <f t="shared" si="22"/>
        <v>5.4738562091503269</v>
      </c>
      <c r="U59" s="1069">
        <v>563</v>
      </c>
      <c r="V59" s="1075">
        <f t="shared" si="17"/>
        <v>15.332244008714596</v>
      </c>
      <c r="W59" s="1072">
        <v>3</v>
      </c>
      <c r="X59" s="1073">
        <f t="shared" si="18"/>
        <v>8.1699346405228759E-2</v>
      </c>
      <c r="Y59" s="1076">
        <v>2</v>
      </c>
      <c r="Z59" s="1077">
        <f t="shared" si="19"/>
        <v>5.4466230936819175E-2</v>
      </c>
    </row>
    <row r="60" spans="1:26" x14ac:dyDescent="0.25">
      <c r="A60" s="1514"/>
      <c r="B60" s="1030" t="s">
        <v>745</v>
      </c>
      <c r="C60" s="1030" t="s">
        <v>746</v>
      </c>
      <c r="D60" s="1031">
        <v>2995</v>
      </c>
      <c r="E60" s="1032">
        <v>2964</v>
      </c>
      <c r="F60" s="1033">
        <f t="shared" si="20"/>
        <v>98.964941569282132</v>
      </c>
      <c r="G60" s="1034">
        <v>31</v>
      </c>
      <c r="H60" s="1035">
        <f t="shared" si="21"/>
        <v>1.0458839406207827</v>
      </c>
      <c r="I60" s="1034">
        <v>2933</v>
      </c>
      <c r="J60" s="1036">
        <f t="shared" si="11"/>
        <v>98.954116059379217</v>
      </c>
      <c r="K60" s="1037">
        <v>18</v>
      </c>
      <c r="L60" s="1038">
        <f t="shared" si="12"/>
        <v>0.61370610296624617</v>
      </c>
      <c r="M60" s="1034">
        <v>1844</v>
      </c>
      <c r="N60" s="1123">
        <f t="shared" si="13"/>
        <v>62.870780770542112</v>
      </c>
      <c r="O60" s="1037">
        <v>12</v>
      </c>
      <c r="P60" s="1039">
        <f t="shared" si="14"/>
        <v>0.40913740197749743</v>
      </c>
      <c r="Q60" s="1034">
        <v>11</v>
      </c>
      <c r="R60" s="1035">
        <f t="shared" si="15"/>
        <v>0.37504261847937265</v>
      </c>
      <c r="S60" s="1048">
        <v>353</v>
      </c>
      <c r="T60" s="1040">
        <f t="shared" si="22"/>
        <v>12.035458574838049</v>
      </c>
      <c r="U60" s="1034">
        <v>692</v>
      </c>
      <c r="V60" s="1040">
        <f t="shared" si="17"/>
        <v>23.593590180702353</v>
      </c>
      <c r="W60" s="1037">
        <v>2</v>
      </c>
      <c r="X60" s="1038">
        <f t="shared" si="18"/>
        <v>6.8189566996249576E-2</v>
      </c>
      <c r="Y60" s="1041">
        <v>1</v>
      </c>
      <c r="Z60" s="1042">
        <f t="shared" si="19"/>
        <v>3.4094783498124788E-2</v>
      </c>
    </row>
    <row r="61" spans="1:26" x14ac:dyDescent="0.25">
      <c r="A61" s="1514"/>
      <c r="B61" s="1030" t="s">
        <v>747</v>
      </c>
      <c r="C61" s="1030" t="s">
        <v>748</v>
      </c>
      <c r="D61" s="1078">
        <v>3519</v>
      </c>
      <c r="E61" s="1032">
        <v>3499</v>
      </c>
      <c r="F61" s="1033">
        <f t="shared" si="20"/>
        <v>99.431656720659277</v>
      </c>
      <c r="G61" s="1079">
        <v>26</v>
      </c>
      <c r="H61" s="1035">
        <f t="shared" si="21"/>
        <v>0.7430694484138326</v>
      </c>
      <c r="I61" s="1079">
        <v>3473</v>
      </c>
      <c r="J61" s="1036">
        <f t="shared" si="11"/>
        <v>99.256930551586166</v>
      </c>
      <c r="K61" s="1078">
        <v>14</v>
      </c>
      <c r="L61" s="1038">
        <f>K61/I61*100</f>
        <v>0.40310970342643249</v>
      </c>
      <c r="M61" s="1079">
        <v>2741</v>
      </c>
      <c r="N61" s="1123">
        <f t="shared" si="13"/>
        <v>78.923121220846525</v>
      </c>
      <c r="O61" s="1078">
        <v>14</v>
      </c>
      <c r="P61" s="1039">
        <f t="shared" si="14"/>
        <v>0.40310970342643249</v>
      </c>
      <c r="Q61" s="1079">
        <v>8</v>
      </c>
      <c r="R61" s="1035">
        <f t="shared" si="15"/>
        <v>0.23034840195796141</v>
      </c>
      <c r="S61" s="1079">
        <v>267</v>
      </c>
      <c r="T61" s="1040">
        <f t="shared" si="22"/>
        <v>7.6878779153469621</v>
      </c>
      <c r="U61" s="1079">
        <v>423</v>
      </c>
      <c r="V61" s="1040">
        <f t="shared" si="17"/>
        <v>12.179671753527209</v>
      </c>
      <c r="W61" s="1078">
        <v>4</v>
      </c>
      <c r="X61" s="1038">
        <f t="shared" si="18"/>
        <v>0.11517420097898071</v>
      </c>
      <c r="Y61" s="1080">
        <v>2</v>
      </c>
      <c r="Z61" s="1042">
        <f t="shared" si="19"/>
        <v>5.7587100489490353E-2</v>
      </c>
    </row>
    <row r="62" spans="1:26" x14ac:dyDescent="0.25">
      <c r="A62" s="1514"/>
      <c r="B62" s="1030" t="s">
        <v>749</v>
      </c>
      <c r="C62" s="1030" t="s">
        <v>750</v>
      </c>
      <c r="D62" s="1030">
        <v>2553</v>
      </c>
      <c r="E62" s="1093">
        <v>2529</v>
      </c>
      <c r="F62" s="1033">
        <f t="shared" si="20"/>
        <v>99.059929494712108</v>
      </c>
      <c r="G62" s="1030">
        <v>11</v>
      </c>
      <c r="H62" s="1035">
        <f t="shared" si="21"/>
        <v>0.43495452748121788</v>
      </c>
      <c r="I62" s="1093">
        <v>2518</v>
      </c>
      <c r="J62" s="1036">
        <f t="shared" si="11"/>
        <v>99.56504547251879</v>
      </c>
      <c r="K62" s="1030">
        <v>19</v>
      </c>
      <c r="L62" s="1038">
        <f t="shared" si="12"/>
        <v>0.75456711675933286</v>
      </c>
      <c r="M62" s="1030">
        <v>1629</v>
      </c>
      <c r="N62" s="1123">
        <f t="shared" si="13"/>
        <v>64.694201747418589</v>
      </c>
      <c r="O62" s="1030">
        <v>16</v>
      </c>
      <c r="P62" s="1039">
        <f t="shared" si="14"/>
        <v>0.63542494042891184</v>
      </c>
      <c r="Q62" s="1030">
        <v>11</v>
      </c>
      <c r="R62" s="1035">
        <f t="shared" si="15"/>
        <v>0.43685464654487688</v>
      </c>
      <c r="S62" s="1032">
        <v>341</v>
      </c>
      <c r="T62" s="1040">
        <f t="shared" si="22"/>
        <v>13.542494042891185</v>
      </c>
      <c r="U62" s="1030">
        <v>497</v>
      </c>
      <c r="V62" s="1040">
        <f t="shared" si="17"/>
        <v>19.737887212073073</v>
      </c>
      <c r="W62" s="1030">
        <v>3</v>
      </c>
      <c r="X62" s="1038">
        <f t="shared" si="18"/>
        <v>0.11914217633042098</v>
      </c>
      <c r="Y62" s="1030">
        <v>2</v>
      </c>
      <c r="Z62" s="1042">
        <f t="shared" si="19"/>
        <v>7.9428117553613981E-2</v>
      </c>
    </row>
    <row r="63" spans="1:26" x14ac:dyDescent="0.25">
      <c r="A63" s="1514"/>
      <c r="B63" s="1030"/>
      <c r="C63" s="1030" t="s">
        <v>751</v>
      </c>
      <c r="D63" s="1037">
        <v>2728</v>
      </c>
      <c r="E63" s="1032">
        <v>2698</v>
      </c>
      <c r="F63" s="1033">
        <f t="shared" si="20"/>
        <v>98.90029325513197</v>
      </c>
      <c r="G63" s="1081">
        <v>23</v>
      </c>
      <c r="H63" s="1035">
        <f t="shared" si="21"/>
        <v>0.85248332097850255</v>
      </c>
      <c r="I63" s="1048">
        <v>2675</v>
      </c>
      <c r="J63" s="1036">
        <f t="shared" si="11"/>
        <v>99.147516679021493</v>
      </c>
      <c r="K63" s="1082">
        <v>11</v>
      </c>
      <c r="L63" s="1038">
        <f t="shared" si="12"/>
        <v>0.41121495327102803</v>
      </c>
      <c r="M63" s="1082">
        <v>1933</v>
      </c>
      <c r="N63" s="1123">
        <f t="shared" si="13"/>
        <v>72.261682242990659</v>
      </c>
      <c r="O63" s="1037">
        <v>14</v>
      </c>
      <c r="P63" s="1039">
        <f t="shared" si="14"/>
        <v>0.52336448598130847</v>
      </c>
      <c r="Q63" s="1048">
        <v>4</v>
      </c>
      <c r="R63" s="1035">
        <f t="shared" si="15"/>
        <v>0.14953271028037382</v>
      </c>
      <c r="S63" s="1048">
        <v>285</v>
      </c>
      <c r="T63" s="1040">
        <f t="shared" si="22"/>
        <v>10.654205607476635</v>
      </c>
      <c r="U63" s="1030">
        <v>425</v>
      </c>
      <c r="V63" s="1040">
        <f t="shared" si="17"/>
        <v>15.887850467289718</v>
      </c>
      <c r="W63" s="1048">
        <v>2</v>
      </c>
      <c r="X63" s="1038">
        <f t="shared" si="18"/>
        <v>7.476635514018691E-2</v>
      </c>
      <c r="Y63" s="1083">
        <v>1</v>
      </c>
      <c r="Z63" s="1042">
        <f t="shared" si="19"/>
        <v>3.7383177570093455E-2</v>
      </c>
    </row>
    <row r="64" spans="1:26" ht="15.75" thickBot="1" x14ac:dyDescent="0.3">
      <c r="A64" s="1516"/>
      <c r="B64" s="1084"/>
      <c r="C64" s="1084" t="s">
        <v>752</v>
      </c>
      <c r="D64" s="1085">
        <v>2527</v>
      </c>
      <c r="E64" s="1124">
        <v>2479</v>
      </c>
      <c r="F64" s="1053">
        <f t="shared" si="20"/>
        <v>98.100514444004745</v>
      </c>
      <c r="G64" s="1085">
        <v>28</v>
      </c>
      <c r="H64" s="1055">
        <f t="shared" si="21"/>
        <v>1.1294876966518759</v>
      </c>
      <c r="I64" s="1125">
        <v>2451</v>
      </c>
      <c r="J64" s="1057">
        <f t="shared" si="11"/>
        <v>98.870512303348121</v>
      </c>
      <c r="K64" s="1126">
        <v>19</v>
      </c>
      <c r="L64" s="1087">
        <f t="shared" si="12"/>
        <v>0.77519379844961245</v>
      </c>
      <c r="M64" s="1126">
        <v>1913</v>
      </c>
      <c r="N64" s="1127">
        <f t="shared" si="13"/>
        <v>78.04977560179519</v>
      </c>
      <c r="O64" s="1126">
        <v>12</v>
      </c>
      <c r="P64" s="1088">
        <f t="shared" si="14"/>
        <v>0.48959608323133408</v>
      </c>
      <c r="Q64" s="1125">
        <v>7</v>
      </c>
      <c r="R64" s="1055">
        <f t="shared" si="15"/>
        <v>0.28559771521827826</v>
      </c>
      <c r="S64" s="1125">
        <v>185</v>
      </c>
      <c r="T64" s="1062">
        <f t="shared" si="22"/>
        <v>7.5479396164830685</v>
      </c>
      <c r="U64" s="1125">
        <v>312</v>
      </c>
      <c r="V64" s="1062">
        <f t="shared" si="17"/>
        <v>12.729498164014688</v>
      </c>
      <c r="W64" s="1125">
        <v>1</v>
      </c>
      <c r="X64" s="1087">
        <f t="shared" si="18"/>
        <v>4.0799673602611178E-2</v>
      </c>
      <c r="Y64" s="1128">
        <v>2</v>
      </c>
      <c r="Z64" s="1064">
        <f t="shared" si="19"/>
        <v>8.1599347205222356E-2</v>
      </c>
    </row>
    <row r="65" spans="1:26" ht="15.75" thickTop="1" x14ac:dyDescent="0.25">
      <c r="A65" s="1513" t="s">
        <v>693</v>
      </c>
      <c r="B65" s="1065" t="s">
        <v>31</v>
      </c>
      <c r="C65" s="1065" t="s">
        <v>753</v>
      </c>
      <c r="D65" s="1066">
        <v>5406</v>
      </c>
      <c r="E65" s="1067">
        <v>5269</v>
      </c>
      <c r="F65" s="1068">
        <f t="shared" si="20"/>
        <v>97.465778764335923</v>
      </c>
      <c r="G65" s="1069">
        <v>23</v>
      </c>
      <c r="H65" s="1070">
        <f t="shared" si="21"/>
        <v>0.43651546783070794</v>
      </c>
      <c r="I65" s="1069">
        <v>5246</v>
      </c>
      <c r="J65" s="1071">
        <f t="shared" si="11"/>
        <v>99.563484532169284</v>
      </c>
      <c r="K65" s="1072">
        <v>17</v>
      </c>
      <c r="L65" s="1073">
        <f t="shared" si="12"/>
        <v>0.32405642394205109</v>
      </c>
      <c r="M65" s="1069">
        <v>4517</v>
      </c>
      <c r="N65" s="1070">
        <f t="shared" si="13"/>
        <v>86.103698055661454</v>
      </c>
      <c r="O65" s="1072">
        <v>13</v>
      </c>
      <c r="P65" s="1074">
        <f t="shared" si="14"/>
        <v>0.24780785360274493</v>
      </c>
      <c r="Q65" s="1069">
        <v>8</v>
      </c>
      <c r="R65" s="1070">
        <f t="shared" si="15"/>
        <v>0.15249714067861228</v>
      </c>
      <c r="S65" s="1069">
        <v>87</v>
      </c>
      <c r="T65" s="1075">
        <f t="shared" si="22"/>
        <v>1.6584064048799085</v>
      </c>
      <c r="U65" s="1069">
        <v>591</v>
      </c>
      <c r="V65" s="1075">
        <f t="shared" si="17"/>
        <v>11.265726267632482</v>
      </c>
      <c r="W65" s="1072">
        <v>11</v>
      </c>
      <c r="X65" s="1073">
        <f t="shared" si="18"/>
        <v>0.20968356843309188</v>
      </c>
      <c r="Y65" s="1076">
        <v>2</v>
      </c>
      <c r="Z65" s="1077">
        <f t="shared" si="19"/>
        <v>3.812428516965307E-2</v>
      </c>
    </row>
    <row r="66" spans="1:26" x14ac:dyDescent="0.25">
      <c r="A66" s="1514"/>
      <c r="B66" s="1030" t="s">
        <v>754</v>
      </c>
      <c r="C66" s="1030" t="s">
        <v>755</v>
      </c>
      <c r="D66" s="1031">
        <v>3167</v>
      </c>
      <c r="E66" s="1032">
        <v>3163</v>
      </c>
      <c r="F66" s="1033">
        <f t="shared" si="20"/>
        <v>99.87369750552574</v>
      </c>
      <c r="G66" s="1034">
        <v>28</v>
      </c>
      <c r="H66" s="1035">
        <f t="shared" si="21"/>
        <v>0.88523553588365478</v>
      </c>
      <c r="I66" s="1034">
        <v>3135</v>
      </c>
      <c r="J66" s="1036">
        <f t="shared" si="11"/>
        <v>99.114764464116348</v>
      </c>
      <c r="K66" s="1037">
        <v>10</v>
      </c>
      <c r="L66" s="1087">
        <f t="shared" si="12"/>
        <v>0.31897926634768742</v>
      </c>
      <c r="M66" s="1129">
        <v>2453</v>
      </c>
      <c r="N66" s="1035">
        <f t="shared" si="13"/>
        <v>78.245614035087712</v>
      </c>
      <c r="O66" s="1037">
        <v>17</v>
      </c>
      <c r="P66" s="1039">
        <f t="shared" si="14"/>
        <v>0.54226475279106856</v>
      </c>
      <c r="Q66" s="1034">
        <v>16</v>
      </c>
      <c r="R66" s="1035">
        <f t="shared" si="15"/>
        <v>0.5103668261562998</v>
      </c>
      <c r="S66" s="1034">
        <v>91</v>
      </c>
      <c r="T66" s="1040">
        <f t="shared" si="22"/>
        <v>2.9027113237639552</v>
      </c>
      <c r="U66" s="1034">
        <v>536</v>
      </c>
      <c r="V66" s="1040">
        <f t="shared" si="17"/>
        <v>17.097288676236044</v>
      </c>
      <c r="W66" s="1037">
        <v>8</v>
      </c>
      <c r="X66" s="1038">
        <f t="shared" si="18"/>
        <v>0.2551834130781499</v>
      </c>
      <c r="Y66" s="1041">
        <v>4</v>
      </c>
      <c r="Z66" s="1042">
        <f t="shared" si="19"/>
        <v>0.12759170653907495</v>
      </c>
    </row>
    <row r="67" spans="1:26" x14ac:dyDescent="0.25">
      <c r="A67" s="1514"/>
      <c r="B67" s="1030" t="s">
        <v>756</v>
      </c>
      <c r="C67" s="1030" t="s">
        <v>757</v>
      </c>
      <c r="D67" s="1078">
        <v>2612</v>
      </c>
      <c r="E67" s="1032">
        <v>2609</v>
      </c>
      <c r="F67" s="1033">
        <f t="shared" si="20"/>
        <v>99.885145482388964</v>
      </c>
      <c r="G67" s="1079">
        <v>37</v>
      </c>
      <c r="H67" s="1035">
        <f t="shared" si="21"/>
        <v>1.4181678804139517</v>
      </c>
      <c r="I67" s="1079">
        <v>2572</v>
      </c>
      <c r="J67" s="1036">
        <f t="shared" si="11"/>
        <v>98.581832119586039</v>
      </c>
      <c r="K67" s="1078">
        <v>21</v>
      </c>
      <c r="L67" s="1087">
        <f t="shared" si="12"/>
        <v>0.81648522550544322</v>
      </c>
      <c r="M67" s="1130">
        <v>1711</v>
      </c>
      <c r="N67" s="1035">
        <f t="shared" si="13"/>
        <v>66.524105754276832</v>
      </c>
      <c r="O67" s="1078">
        <v>19</v>
      </c>
      <c r="P67" s="1039">
        <f t="shared" si="14"/>
        <v>0.73872472783825816</v>
      </c>
      <c r="Q67" s="1079">
        <v>21</v>
      </c>
      <c r="R67" s="1035">
        <f t="shared" si="15"/>
        <v>0.81648522550544322</v>
      </c>
      <c r="S67" s="1079">
        <v>111</v>
      </c>
      <c r="T67" s="1040">
        <f t="shared" si="22"/>
        <v>4.3157076205287712</v>
      </c>
      <c r="U67" s="1079">
        <v>683</v>
      </c>
      <c r="V67" s="1040">
        <f t="shared" si="17"/>
        <v>26.555209953343699</v>
      </c>
      <c r="W67" s="1078">
        <v>3</v>
      </c>
      <c r="X67" s="1038">
        <f t="shared" si="18"/>
        <v>0.11664074650077762</v>
      </c>
      <c r="Y67" s="1080">
        <v>3</v>
      </c>
      <c r="Z67" s="1042">
        <f t="shared" si="19"/>
        <v>0.11664074650077762</v>
      </c>
    </row>
    <row r="68" spans="1:26" x14ac:dyDescent="0.25">
      <c r="A68" s="1514"/>
      <c r="B68" s="1030"/>
      <c r="C68" s="1030" t="s">
        <v>758</v>
      </c>
      <c r="D68" s="1037">
        <v>2789</v>
      </c>
      <c r="E68" s="1032">
        <v>2773</v>
      </c>
      <c r="F68" s="1033">
        <f t="shared" si="20"/>
        <v>99.426317676586592</v>
      </c>
      <c r="G68" s="1081">
        <v>11</v>
      </c>
      <c r="H68" s="1035">
        <f t="shared" si="21"/>
        <v>0.3966822935448972</v>
      </c>
      <c r="I68" s="1048">
        <v>2762</v>
      </c>
      <c r="J68" s="1036">
        <f t="shared" si="11"/>
        <v>99.603317706455101</v>
      </c>
      <c r="K68" s="1082">
        <v>15</v>
      </c>
      <c r="L68" s="1087">
        <f t="shared" si="12"/>
        <v>0.54308472121650975</v>
      </c>
      <c r="M68" s="1082">
        <v>1971</v>
      </c>
      <c r="N68" s="1035">
        <f t="shared" si="13"/>
        <v>71.361332367849386</v>
      </c>
      <c r="O68" s="1037">
        <v>24</v>
      </c>
      <c r="P68" s="1039">
        <f t="shared" si="14"/>
        <v>0.86893555394641564</v>
      </c>
      <c r="Q68" s="1048">
        <v>6</v>
      </c>
      <c r="R68" s="1035">
        <f t="shared" si="15"/>
        <v>0.21723388848660391</v>
      </c>
      <c r="S68" s="1048">
        <v>121</v>
      </c>
      <c r="T68" s="1040">
        <f t="shared" si="22"/>
        <v>4.3808834178131795</v>
      </c>
      <c r="U68" s="1048">
        <v>617</v>
      </c>
      <c r="V68" s="1040">
        <f t="shared" si="17"/>
        <v>22.338884866039102</v>
      </c>
      <c r="W68" s="1048">
        <v>7</v>
      </c>
      <c r="X68" s="1038">
        <f t="shared" si="18"/>
        <v>0.25343953656770457</v>
      </c>
      <c r="Y68" s="1083">
        <v>1</v>
      </c>
      <c r="Z68" s="1042">
        <f t="shared" si="19"/>
        <v>3.6205648081100647E-2</v>
      </c>
    </row>
    <row r="69" spans="1:26" ht="15.75" thickBot="1" x14ac:dyDescent="0.3">
      <c r="A69" s="1516"/>
      <c r="B69" s="1084" t="s">
        <v>759</v>
      </c>
      <c r="C69" s="1084" t="s">
        <v>760</v>
      </c>
      <c r="D69" s="1085">
        <v>3569</v>
      </c>
      <c r="E69" s="1086">
        <v>3413</v>
      </c>
      <c r="F69" s="1053">
        <f t="shared" si="20"/>
        <v>95.629027738862433</v>
      </c>
      <c r="G69" s="1051">
        <v>10</v>
      </c>
      <c r="H69" s="1055">
        <f t="shared" si="21"/>
        <v>0.2929973630237328</v>
      </c>
      <c r="I69" s="1086">
        <v>3403</v>
      </c>
      <c r="J69" s="1057">
        <f t="shared" si="11"/>
        <v>99.70700263697627</v>
      </c>
      <c r="K69" s="1058">
        <v>22</v>
      </c>
      <c r="L69" s="1087">
        <f t="shared" si="12"/>
        <v>0.64648839259476931</v>
      </c>
      <c r="M69" s="1058">
        <v>2708</v>
      </c>
      <c r="N69" s="1055">
        <f t="shared" si="13"/>
        <v>79.576843961210699</v>
      </c>
      <c r="O69" s="1057">
        <v>11</v>
      </c>
      <c r="P69" s="1088">
        <f t="shared" si="14"/>
        <v>0.32324419629738466</v>
      </c>
      <c r="Q69" s="1051">
        <v>3</v>
      </c>
      <c r="R69" s="1055">
        <f t="shared" si="15"/>
        <v>8.815750808110491E-2</v>
      </c>
      <c r="S69" s="1086">
        <v>79</v>
      </c>
      <c r="T69" s="1062">
        <f t="shared" si="22"/>
        <v>2.3214810461357627</v>
      </c>
      <c r="U69" s="1051">
        <v>571</v>
      </c>
      <c r="V69" s="1062">
        <f t="shared" si="17"/>
        <v>16.779312371436966</v>
      </c>
      <c r="W69" s="1051">
        <v>7</v>
      </c>
      <c r="X69" s="1087">
        <f t="shared" si="18"/>
        <v>0.2057008521892448</v>
      </c>
      <c r="Y69" s="1051">
        <v>2</v>
      </c>
      <c r="Z69" s="1064">
        <f t="shared" si="19"/>
        <v>5.877167205406994E-2</v>
      </c>
    </row>
    <row r="70" spans="1:26" ht="15.75" thickTop="1" x14ac:dyDescent="0.25">
      <c r="A70" s="1513" t="s">
        <v>694</v>
      </c>
      <c r="B70" s="1065" t="s">
        <v>761</v>
      </c>
      <c r="C70" s="1065" t="s">
        <v>762</v>
      </c>
      <c r="D70" s="1065">
        <v>4537</v>
      </c>
      <c r="E70" s="1067">
        <v>4525</v>
      </c>
      <c r="F70" s="1068">
        <f t="shared" si="20"/>
        <v>99.735508044963623</v>
      </c>
      <c r="G70" s="1069">
        <v>19</v>
      </c>
      <c r="H70" s="1070">
        <f t="shared" si="21"/>
        <v>0.41988950276243092</v>
      </c>
      <c r="I70" s="1069">
        <v>4506</v>
      </c>
      <c r="J70" s="1071">
        <f t="shared" si="11"/>
        <v>99.58011049723757</v>
      </c>
      <c r="K70" s="1072">
        <v>21</v>
      </c>
      <c r="L70" s="1073">
        <f t="shared" si="12"/>
        <v>0.4660452729693742</v>
      </c>
      <c r="M70" s="1069">
        <v>3709</v>
      </c>
      <c r="N70" s="1070">
        <v>0</v>
      </c>
      <c r="O70" s="1072">
        <v>17</v>
      </c>
      <c r="P70" s="1074">
        <f t="shared" si="14"/>
        <v>0.37727474478473144</v>
      </c>
      <c r="Q70" s="1069">
        <v>13</v>
      </c>
      <c r="R70" s="1070">
        <f t="shared" si="15"/>
        <v>0.28850421660008874</v>
      </c>
      <c r="S70" s="1069">
        <v>179</v>
      </c>
      <c r="T70" s="1075">
        <f t="shared" si="22"/>
        <v>3.9724811362627608</v>
      </c>
      <c r="U70" s="1069">
        <v>561</v>
      </c>
      <c r="V70" s="1075">
        <f t="shared" si="17"/>
        <v>12.450066577896138</v>
      </c>
      <c r="W70" s="1072">
        <v>2</v>
      </c>
      <c r="X70" s="1073">
        <f t="shared" si="18"/>
        <v>4.4385264092321346E-2</v>
      </c>
      <c r="Y70" s="1076">
        <v>4</v>
      </c>
      <c r="Z70" s="1077">
        <f t="shared" si="19"/>
        <v>8.8770528184642691E-2</v>
      </c>
    </row>
    <row r="71" spans="1:26" x14ac:dyDescent="0.25">
      <c r="A71" s="1514"/>
      <c r="B71" s="1030" t="s">
        <v>763</v>
      </c>
      <c r="C71" s="1030" t="s">
        <v>764</v>
      </c>
      <c r="D71" s="1030">
        <v>3669</v>
      </c>
      <c r="E71" s="1032">
        <v>3660</v>
      </c>
      <c r="F71" s="1033">
        <f t="shared" si="20"/>
        <v>99.754701553556828</v>
      </c>
      <c r="G71" s="1034">
        <v>23</v>
      </c>
      <c r="H71" s="1035">
        <f t="shared" si="21"/>
        <v>0.62841530054644812</v>
      </c>
      <c r="I71" s="1034">
        <v>3637</v>
      </c>
      <c r="J71" s="1036">
        <f t="shared" si="11"/>
        <v>99.37158469945355</v>
      </c>
      <c r="K71" s="1037">
        <v>19</v>
      </c>
      <c r="L71" s="1038">
        <f t="shared" si="12"/>
        <v>0.52240857849876265</v>
      </c>
      <c r="M71" s="1034">
        <v>2782</v>
      </c>
      <c r="N71" s="1035">
        <v>97.51</v>
      </c>
      <c r="O71" s="1037">
        <v>14</v>
      </c>
      <c r="P71" s="1039">
        <f t="shared" si="14"/>
        <v>0.38493263678856199</v>
      </c>
      <c r="Q71" s="1034">
        <v>7</v>
      </c>
      <c r="R71" s="1035">
        <f t="shared" si="15"/>
        <v>0.19246631839428099</v>
      </c>
      <c r="S71" s="1034">
        <v>198</v>
      </c>
      <c r="T71" s="1040">
        <f t="shared" si="22"/>
        <v>5.4440472917239484</v>
      </c>
      <c r="U71" s="1034">
        <v>611</v>
      </c>
      <c r="V71" s="1040">
        <f t="shared" si="17"/>
        <v>16.799560076986527</v>
      </c>
      <c r="W71" s="1037">
        <v>3</v>
      </c>
      <c r="X71" s="1038">
        <f t="shared" si="18"/>
        <v>8.2485565026120422E-2</v>
      </c>
      <c r="Y71" s="1041">
        <v>3</v>
      </c>
      <c r="Z71" s="1042">
        <f t="shared" si="19"/>
        <v>8.2485565026120422E-2</v>
      </c>
    </row>
    <row r="72" spans="1:26" x14ac:dyDescent="0.25">
      <c r="A72" s="1514"/>
      <c r="B72" s="1030" t="s">
        <v>765</v>
      </c>
      <c r="C72" s="1030" t="s">
        <v>766</v>
      </c>
      <c r="D72" s="1131">
        <v>2537</v>
      </c>
      <c r="E72" s="1132">
        <v>2527</v>
      </c>
      <c r="F72" s="1033">
        <f t="shared" si="20"/>
        <v>99.605833661805278</v>
      </c>
      <c r="G72" s="1133">
        <v>19</v>
      </c>
      <c r="H72" s="1035">
        <f t="shared" si="21"/>
        <v>0.75187969924812026</v>
      </c>
      <c r="I72" s="1133">
        <v>2508</v>
      </c>
      <c r="J72" s="1036">
        <f t="shared" si="11"/>
        <v>99.248120300751879</v>
      </c>
      <c r="K72" s="1134">
        <v>24</v>
      </c>
      <c r="L72" s="1038">
        <f t="shared" si="12"/>
        <v>0.9569377990430622</v>
      </c>
      <c r="M72" s="1133">
        <v>1701</v>
      </c>
      <c r="N72" s="1135"/>
      <c r="O72" s="1134">
        <v>11</v>
      </c>
      <c r="P72" s="1039">
        <f t="shared" si="14"/>
        <v>0.43859649122807015</v>
      </c>
      <c r="Q72" s="1133">
        <v>26</v>
      </c>
      <c r="R72" s="1035">
        <f t="shared" si="15"/>
        <v>1.036682615629984</v>
      </c>
      <c r="S72" s="1133">
        <v>191</v>
      </c>
      <c r="T72" s="1040">
        <f t="shared" si="22"/>
        <v>7.6156299840510364</v>
      </c>
      <c r="U72" s="1133">
        <v>552</v>
      </c>
      <c r="V72" s="1040">
        <f t="shared" si="17"/>
        <v>22.009569377990431</v>
      </c>
      <c r="W72" s="1134">
        <v>1</v>
      </c>
      <c r="X72" s="1038">
        <f t="shared" si="18"/>
        <v>3.9872408293460927E-2</v>
      </c>
      <c r="Y72" s="1136">
        <v>2</v>
      </c>
      <c r="Z72" s="1042">
        <f t="shared" si="19"/>
        <v>7.9744816586921854E-2</v>
      </c>
    </row>
    <row r="73" spans="1:26" x14ac:dyDescent="0.25">
      <c r="A73" s="1514"/>
      <c r="B73" s="1030" t="s">
        <v>767</v>
      </c>
      <c r="C73" s="1030" t="s">
        <v>768</v>
      </c>
      <c r="D73" s="1030">
        <v>5102</v>
      </c>
      <c r="E73" s="1032">
        <v>5008</v>
      </c>
      <c r="F73" s="1033">
        <f t="shared" si="20"/>
        <v>98.157585260682083</v>
      </c>
      <c r="G73" s="1081">
        <v>21</v>
      </c>
      <c r="H73" s="1035">
        <f t="shared" si="21"/>
        <v>0.41932907348242809</v>
      </c>
      <c r="I73" s="1048">
        <v>4987</v>
      </c>
      <c r="J73" s="1036">
        <f t="shared" si="11"/>
        <v>99.58067092651757</v>
      </c>
      <c r="K73" s="1036">
        <v>17</v>
      </c>
      <c r="L73" s="1038">
        <f t="shared" si="12"/>
        <v>0.3408863043914177</v>
      </c>
      <c r="M73" s="1082">
        <v>4285</v>
      </c>
      <c r="N73" s="1036">
        <v>99.94</v>
      </c>
      <c r="O73" s="1037">
        <v>19</v>
      </c>
      <c r="P73" s="1039">
        <f t="shared" si="14"/>
        <v>0.38099057549629034</v>
      </c>
      <c r="Q73" s="1048">
        <v>6</v>
      </c>
      <c r="R73" s="1035">
        <f t="shared" si="15"/>
        <v>0.120312813314618</v>
      </c>
      <c r="S73" s="1048">
        <v>76</v>
      </c>
      <c r="T73" s="1040">
        <f t="shared" si="22"/>
        <v>1.5239623019851614</v>
      </c>
      <c r="U73" s="1048">
        <v>579</v>
      </c>
      <c r="V73" s="1040">
        <f t="shared" si="17"/>
        <v>11.610186484860638</v>
      </c>
      <c r="W73" s="1048">
        <v>4</v>
      </c>
      <c r="X73" s="1038">
        <f t="shared" si="18"/>
        <v>8.020854220974534E-2</v>
      </c>
      <c r="Y73" s="1083">
        <v>1</v>
      </c>
      <c r="Z73" s="1042">
        <f t="shared" si="19"/>
        <v>2.0052135552436335E-2</v>
      </c>
    </row>
    <row r="74" spans="1:26" ht="15.75" thickBot="1" x14ac:dyDescent="0.3">
      <c r="A74" s="1516"/>
      <c r="B74" s="1084" t="s">
        <v>769</v>
      </c>
      <c r="C74" s="1084" t="s">
        <v>770</v>
      </c>
      <c r="D74" s="1084">
        <v>1264</v>
      </c>
      <c r="E74" s="1086">
        <v>1254</v>
      </c>
      <c r="F74" s="1053">
        <f t="shared" si="20"/>
        <v>99.20886075949366</v>
      </c>
      <c r="G74" s="1051">
        <v>22</v>
      </c>
      <c r="H74" s="1055">
        <f t="shared" si="21"/>
        <v>1.7543859649122806</v>
      </c>
      <c r="I74" s="1086">
        <v>1232</v>
      </c>
      <c r="J74" s="1057">
        <f t="shared" si="11"/>
        <v>98.245614035087712</v>
      </c>
      <c r="K74" s="1057">
        <v>8</v>
      </c>
      <c r="L74" s="1087">
        <f t="shared" si="12"/>
        <v>0.64935064935064934</v>
      </c>
      <c r="M74" s="1058">
        <v>655</v>
      </c>
      <c r="N74" s="1057">
        <v>98.3</v>
      </c>
      <c r="O74" s="1058">
        <v>8</v>
      </c>
      <c r="P74" s="1088">
        <f t="shared" si="14"/>
        <v>0.64935064935064934</v>
      </c>
      <c r="Q74" s="1051">
        <v>7</v>
      </c>
      <c r="R74" s="1055">
        <f t="shared" si="15"/>
        <v>0.56818181818181823</v>
      </c>
      <c r="S74" s="1086">
        <v>54</v>
      </c>
      <c r="T74" s="1062">
        <f t="shared" si="22"/>
        <v>4.383116883116883</v>
      </c>
      <c r="U74" s="1051">
        <v>492</v>
      </c>
      <c r="V74" s="1062">
        <f t="shared" si="17"/>
        <v>39.935064935064936</v>
      </c>
      <c r="W74" s="1051">
        <v>5</v>
      </c>
      <c r="X74" s="1087">
        <f t="shared" si="18"/>
        <v>0.40584415584415579</v>
      </c>
      <c r="Y74" s="1051">
        <v>3</v>
      </c>
      <c r="Z74" s="1064">
        <f t="shared" si="19"/>
        <v>0.2435064935064935</v>
      </c>
    </row>
    <row r="75" spans="1:26" ht="15.75" thickTop="1" x14ac:dyDescent="0.25">
      <c r="A75" s="1513" t="s">
        <v>91</v>
      </c>
      <c r="B75" s="1065" t="s">
        <v>91</v>
      </c>
      <c r="C75" s="1114" t="s">
        <v>771</v>
      </c>
      <c r="D75" s="1066">
        <v>2614</v>
      </c>
      <c r="E75" s="1067">
        <v>2610</v>
      </c>
      <c r="F75" s="1068">
        <f t="shared" si="20"/>
        <v>99.846977811782708</v>
      </c>
      <c r="G75" s="1069">
        <v>41</v>
      </c>
      <c r="H75" s="1070">
        <f t="shared" si="21"/>
        <v>1.5708812260536398</v>
      </c>
      <c r="I75" s="1069">
        <v>2569</v>
      </c>
      <c r="J75" s="1071">
        <f t="shared" si="11"/>
        <v>98.429118773946357</v>
      </c>
      <c r="K75" s="1072">
        <v>14</v>
      </c>
      <c r="L75" s="1073">
        <f t="shared" si="12"/>
        <v>0.54495912806539504</v>
      </c>
      <c r="M75" s="1069">
        <v>2026</v>
      </c>
      <c r="N75" s="1070">
        <v>99</v>
      </c>
      <c r="O75" s="1072">
        <v>17</v>
      </c>
      <c r="P75" s="1074">
        <f t="shared" si="14"/>
        <v>0.66173608407940832</v>
      </c>
      <c r="Q75" s="1069">
        <v>17</v>
      </c>
      <c r="R75" s="1070">
        <f t="shared" si="15"/>
        <v>0.66173608407940832</v>
      </c>
      <c r="S75" s="1069">
        <v>267</v>
      </c>
      <c r="T75" s="1075">
        <f t="shared" si="22"/>
        <v>10.393149085247178</v>
      </c>
      <c r="U75" s="1069">
        <v>223</v>
      </c>
      <c r="V75" s="1075">
        <f t="shared" si="17"/>
        <v>8.6804203970416509</v>
      </c>
      <c r="W75" s="1072">
        <v>3</v>
      </c>
      <c r="X75" s="1073">
        <f t="shared" si="18"/>
        <v>0.11677695601401324</v>
      </c>
      <c r="Y75" s="1076">
        <v>2</v>
      </c>
      <c r="Z75" s="1077">
        <f t="shared" si="19"/>
        <v>7.7851304009342148E-2</v>
      </c>
    </row>
    <row r="76" spans="1:26" x14ac:dyDescent="0.25">
      <c r="A76" s="1514"/>
      <c r="B76" s="1030"/>
      <c r="C76" s="1030" t="s">
        <v>772</v>
      </c>
      <c r="D76" s="1031">
        <v>3630</v>
      </c>
      <c r="E76" s="1032">
        <v>3624</v>
      </c>
      <c r="F76" s="1033">
        <f t="shared" si="20"/>
        <v>99.834710743801651</v>
      </c>
      <c r="G76" s="1034">
        <v>31</v>
      </c>
      <c r="H76" s="1035">
        <f t="shared" si="21"/>
        <v>0.85540838852097134</v>
      </c>
      <c r="I76" s="1034">
        <v>3593</v>
      </c>
      <c r="J76" s="1036">
        <f t="shared" si="11"/>
        <v>99.144591611479029</v>
      </c>
      <c r="K76" s="1037">
        <v>19</v>
      </c>
      <c r="L76" s="1038">
        <f t="shared" si="12"/>
        <v>0.528806011689396</v>
      </c>
      <c r="M76" s="1034">
        <v>2941</v>
      </c>
      <c r="N76" s="1035">
        <v>11</v>
      </c>
      <c r="O76" s="1037">
        <v>11</v>
      </c>
      <c r="P76" s="1039">
        <f t="shared" si="14"/>
        <v>0.30615084887280825</v>
      </c>
      <c r="Q76" s="1034">
        <v>11</v>
      </c>
      <c r="R76" s="1035">
        <f t="shared" si="15"/>
        <v>0.30615084887280825</v>
      </c>
      <c r="S76" s="1034">
        <v>299</v>
      </c>
      <c r="T76" s="1040">
        <f t="shared" si="22"/>
        <v>8.3217367102699704</v>
      </c>
      <c r="U76" s="1034">
        <v>303</v>
      </c>
      <c r="V76" s="1040">
        <f t="shared" si="17"/>
        <v>8.4330642916782637</v>
      </c>
      <c r="W76" s="1037">
        <v>5</v>
      </c>
      <c r="X76" s="1038">
        <f t="shared" si="18"/>
        <v>0.13915947676036738</v>
      </c>
      <c r="Y76" s="1041">
        <v>4</v>
      </c>
      <c r="Z76" s="1042">
        <f t="shared" si="19"/>
        <v>0.11132758140829391</v>
      </c>
    </row>
    <row r="77" spans="1:26" x14ac:dyDescent="0.25">
      <c r="A77" s="1514"/>
      <c r="B77" s="1030" t="s">
        <v>773</v>
      </c>
      <c r="C77" s="1030" t="s">
        <v>774</v>
      </c>
      <c r="D77" s="1078">
        <v>3182</v>
      </c>
      <c r="E77" s="1032">
        <v>3177</v>
      </c>
      <c r="F77" s="1033">
        <f t="shared" si="20"/>
        <v>99.842866121935884</v>
      </c>
      <c r="G77" s="1079">
        <v>37</v>
      </c>
      <c r="H77" s="1035">
        <f t="shared" si="21"/>
        <v>1.164620711362921</v>
      </c>
      <c r="I77" s="1079">
        <v>3140</v>
      </c>
      <c r="J77" s="1036">
        <f t="shared" si="11"/>
        <v>98.835379288637085</v>
      </c>
      <c r="K77" s="1078">
        <v>21</v>
      </c>
      <c r="L77" s="1038">
        <f t="shared" si="12"/>
        <v>0.66878980891719753</v>
      </c>
      <c r="M77" s="1079">
        <v>2525</v>
      </c>
      <c r="N77" s="1137">
        <v>0</v>
      </c>
      <c r="O77" s="1078">
        <v>9</v>
      </c>
      <c r="P77" s="1039">
        <f t="shared" si="14"/>
        <v>0.28662420382165604</v>
      </c>
      <c r="Q77" s="1079">
        <v>6</v>
      </c>
      <c r="R77" s="1035">
        <f t="shared" si="15"/>
        <v>0.19108280254777071</v>
      </c>
      <c r="S77" s="1079">
        <v>187</v>
      </c>
      <c r="T77" s="1040">
        <f t="shared" si="22"/>
        <v>5.9554140127388537</v>
      </c>
      <c r="U77" s="1079">
        <v>378</v>
      </c>
      <c r="V77" s="1040">
        <f t="shared" si="17"/>
        <v>12.038216560509554</v>
      </c>
      <c r="W77" s="1078">
        <v>7</v>
      </c>
      <c r="X77" s="1038">
        <f t="shared" si="18"/>
        <v>0.22292993630573249</v>
      </c>
      <c r="Y77" s="1080">
        <v>7</v>
      </c>
      <c r="Z77" s="1042">
        <f t="shared" si="19"/>
        <v>0.22292993630573249</v>
      </c>
    </row>
    <row r="78" spans="1:26" x14ac:dyDescent="0.25">
      <c r="A78" s="1514"/>
      <c r="B78" s="1030" t="s">
        <v>775</v>
      </c>
      <c r="C78" s="1030" t="s">
        <v>776</v>
      </c>
      <c r="D78" s="1037">
        <v>3199</v>
      </c>
      <c r="E78" s="1093">
        <v>3189</v>
      </c>
      <c r="F78" s="1033">
        <f t="shared" si="20"/>
        <v>99.68740231322289</v>
      </c>
      <c r="G78" s="1081">
        <v>29</v>
      </c>
      <c r="H78" s="1035">
        <f t="shared" si="21"/>
        <v>0.90937597993101282</v>
      </c>
      <c r="I78" s="1048">
        <v>3160</v>
      </c>
      <c r="J78" s="1036">
        <f t="shared" si="11"/>
        <v>99.090624020068987</v>
      </c>
      <c r="K78" s="1082">
        <v>19</v>
      </c>
      <c r="L78" s="1038">
        <f t="shared" si="12"/>
        <v>0.60126582278481011</v>
      </c>
      <c r="M78" s="1082">
        <v>2410</v>
      </c>
      <c r="N78" s="1036">
        <v>0</v>
      </c>
      <c r="O78" s="1037">
        <v>13</v>
      </c>
      <c r="P78" s="1039">
        <f t="shared" si="14"/>
        <v>0.41139240506329117</v>
      </c>
      <c r="Q78" s="1048">
        <v>13</v>
      </c>
      <c r="R78" s="1035">
        <f t="shared" si="15"/>
        <v>0.41139240506329117</v>
      </c>
      <c r="S78" s="1048">
        <v>317</v>
      </c>
      <c r="T78" s="1040">
        <f t="shared" si="22"/>
        <v>10.031645569620252</v>
      </c>
      <c r="U78" s="1048">
        <v>379</v>
      </c>
      <c r="V78" s="1040">
        <f t="shared" si="17"/>
        <v>11.99367088607595</v>
      </c>
      <c r="W78" s="1048">
        <v>3</v>
      </c>
      <c r="X78" s="1038">
        <f t="shared" si="18"/>
        <v>9.4936708860759486E-2</v>
      </c>
      <c r="Y78" s="1083">
        <v>6</v>
      </c>
      <c r="Z78" s="1042">
        <f t="shared" si="19"/>
        <v>0.18987341772151897</v>
      </c>
    </row>
    <row r="79" spans="1:26" ht="15.75" thickBot="1" x14ac:dyDescent="0.3">
      <c r="A79" s="1516"/>
      <c r="B79" s="1084" t="s">
        <v>777</v>
      </c>
      <c r="C79" s="1084" t="s">
        <v>778</v>
      </c>
      <c r="D79" s="1085">
        <v>3567</v>
      </c>
      <c r="E79" s="1086">
        <v>3562</v>
      </c>
      <c r="F79" s="1053">
        <f t="shared" si="20"/>
        <v>99.85982618446873</v>
      </c>
      <c r="G79" s="1051">
        <v>32</v>
      </c>
      <c r="H79" s="1055">
        <f t="shared" si="21"/>
        <v>0.89837170129140942</v>
      </c>
      <c r="I79" s="1086">
        <v>3530</v>
      </c>
      <c r="J79" s="1057">
        <f t="shared" si="11"/>
        <v>99.10162829870859</v>
      </c>
      <c r="K79" s="1058">
        <v>6</v>
      </c>
      <c r="L79" s="1087">
        <f t="shared" si="12"/>
        <v>0.16997167138810199</v>
      </c>
      <c r="M79" s="1058">
        <v>2958</v>
      </c>
      <c r="N79" s="1057">
        <v>98</v>
      </c>
      <c r="O79" s="1058">
        <v>9</v>
      </c>
      <c r="P79" s="1088">
        <f t="shared" si="14"/>
        <v>0.25495750708215298</v>
      </c>
      <c r="Q79" s="1051">
        <v>12</v>
      </c>
      <c r="R79" s="1055">
        <f t="shared" si="15"/>
        <v>0.33994334277620397</v>
      </c>
      <c r="S79" s="1086">
        <v>123</v>
      </c>
      <c r="T79" s="1062">
        <f t="shared" si="22"/>
        <v>3.4844192634560907</v>
      </c>
      <c r="U79" s="1051">
        <v>415</v>
      </c>
      <c r="V79" s="1062">
        <f t="shared" si="17"/>
        <v>11.756373937677052</v>
      </c>
      <c r="W79" s="1051">
        <v>5</v>
      </c>
      <c r="X79" s="1087">
        <f t="shared" si="18"/>
        <v>0.14164305949008499</v>
      </c>
      <c r="Y79" s="1051">
        <v>2</v>
      </c>
      <c r="Z79" s="1064">
        <f t="shared" si="19"/>
        <v>5.6657223796033988E-2</v>
      </c>
    </row>
    <row r="80" spans="1:26" ht="15.75" thickTop="1" x14ac:dyDescent="0.25">
      <c r="A80" s="1513" t="s">
        <v>779</v>
      </c>
      <c r="B80" s="1065" t="s">
        <v>89</v>
      </c>
      <c r="C80" s="1065" t="s">
        <v>780</v>
      </c>
      <c r="D80" s="1065">
        <v>4537</v>
      </c>
      <c r="E80" s="1067">
        <v>4534</v>
      </c>
      <c r="F80" s="1068">
        <f t="shared" si="20"/>
        <v>99.933877011240909</v>
      </c>
      <c r="G80" s="1069">
        <v>21</v>
      </c>
      <c r="H80" s="1070">
        <f t="shared" si="21"/>
        <v>0.46316718129686812</v>
      </c>
      <c r="I80" s="1069">
        <v>4513</v>
      </c>
      <c r="J80" s="1071">
        <f t="shared" si="11"/>
        <v>99.536832818703132</v>
      </c>
      <c r="K80" s="1072">
        <v>14</v>
      </c>
      <c r="L80" s="1073">
        <f t="shared" si="12"/>
        <v>0.31021493463328165</v>
      </c>
      <c r="M80" s="1069">
        <v>3609</v>
      </c>
      <c r="N80" s="1070">
        <f t="shared" ref="N80:N110" si="23">M80/I80*100</f>
        <v>79.968978506536672</v>
      </c>
      <c r="O80" s="1072">
        <v>16</v>
      </c>
      <c r="P80" s="1074">
        <f t="shared" si="14"/>
        <v>0.35453135386660756</v>
      </c>
      <c r="Q80" s="1069">
        <v>17</v>
      </c>
      <c r="R80" s="1070">
        <f t="shared" si="15"/>
        <v>0.37668956348327054</v>
      </c>
      <c r="S80" s="1069">
        <v>432</v>
      </c>
      <c r="T80" s="1075">
        <f t="shared" si="22"/>
        <v>9.5723465543984041</v>
      </c>
      <c r="U80" s="1069">
        <v>421</v>
      </c>
      <c r="V80" s="1075">
        <f t="shared" si="17"/>
        <v>9.3286062486151131</v>
      </c>
      <c r="W80" s="1072">
        <v>3</v>
      </c>
      <c r="X80" s="1073">
        <f>W80/I80*100</f>
        <v>6.647462884998892E-2</v>
      </c>
      <c r="Y80" s="1076">
        <v>1</v>
      </c>
      <c r="Z80" s="1077">
        <f t="shared" si="19"/>
        <v>2.2158209616662972E-2</v>
      </c>
    </row>
    <row r="81" spans="1:26" x14ac:dyDescent="0.25">
      <c r="A81" s="1514"/>
      <c r="B81" s="1030" t="s">
        <v>779</v>
      </c>
      <c r="C81" s="1030" t="s">
        <v>781</v>
      </c>
      <c r="D81" s="1030">
        <v>3469</v>
      </c>
      <c r="E81" s="1032">
        <v>3459</v>
      </c>
      <c r="F81" s="1033">
        <f t="shared" si="20"/>
        <v>99.711732487748634</v>
      </c>
      <c r="G81" s="1034">
        <v>36</v>
      </c>
      <c r="H81" s="1035">
        <f t="shared" si="21"/>
        <v>1.0407632263660018</v>
      </c>
      <c r="I81" s="1034">
        <v>3423</v>
      </c>
      <c r="J81" s="1036">
        <f t="shared" si="11"/>
        <v>98.95923677363399</v>
      </c>
      <c r="K81" s="1037">
        <v>13</v>
      </c>
      <c r="L81" s="1038">
        <f t="shared" si="12"/>
        <v>0.37978381536663741</v>
      </c>
      <c r="M81" s="1034">
        <v>2516</v>
      </c>
      <c r="N81" s="1035">
        <f t="shared" si="23"/>
        <v>73.502775343266137</v>
      </c>
      <c r="O81" s="1037">
        <v>21</v>
      </c>
      <c r="P81" s="1039">
        <f t="shared" si="14"/>
        <v>0.61349693251533743</v>
      </c>
      <c r="Q81" s="1034">
        <v>11</v>
      </c>
      <c r="R81" s="1035">
        <f t="shared" si="15"/>
        <v>0.32135553607946243</v>
      </c>
      <c r="S81" s="1034">
        <v>399</v>
      </c>
      <c r="T81" s="1040">
        <f t="shared" si="22"/>
        <v>11.656441717791409</v>
      </c>
      <c r="U81" s="1034">
        <v>457</v>
      </c>
      <c r="V81" s="1040">
        <f t="shared" si="17"/>
        <v>13.350861817119487</v>
      </c>
      <c r="W81" s="1037">
        <v>2</v>
      </c>
      <c r="X81" s="1038">
        <f t="shared" ref="X81:X110" si="24">W81/I81*100</f>
        <v>5.8428279287174992E-2</v>
      </c>
      <c r="Y81" s="1041">
        <v>4</v>
      </c>
      <c r="Z81" s="1042">
        <f t="shared" si="19"/>
        <v>0.11685655857434998</v>
      </c>
    </row>
    <row r="82" spans="1:26" x14ac:dyDescent="0.25">
      <c r="A82" s="1514"/>
      <c r="B82" s="1131" t="s">
        <v>782</v>
      </c>
      <c r="C82" s="1131" t="s">
        <v>783</v>
      </c>
      <c r="D82" s="1131">
        <v>2537</v>
      </c>
      <c r="E82" s="1132">
        <v>2531</v>
      </c>
      <c r="F82" s="1033">
        <f t="shared" si="20"/>
        <v>99.763500197083161</v>
      </c>
      <c r="G82" s="1133">
        <v>19</v>
      </c>
      <c r="H82" s="1035">
        <f t="shared" si="21"/>
        <v>0.75069142631371</v>
      </c>
      <c r="I82" s="1133">
        <v>2512</v>
      </c>
      <c r="J82" s="1036">
        <f t="shared" si="11"/>
        <v>99.249308573686292</v>
      </c>
      <c r="K82" s="1134">
        <v>19</v>
      </c>
      <c r="L82" s="1038">
        <f t="shared" si="12"/>
        <v>0.75636942675159236</v>
      </c>
      <c r="M82" s="1133">
        <v>1696</v>
      </c>
      <c r="N82" s="1035">
        <f t="shared" si="23"/>
        <v>67.515923566878982</v>
      </c>
      <c r="O82" s="1134">
        <v>9</v>
      </c>
      <c r="P82" s="1039">
        <f t="shared" si="14"/>
        <v>0.3582802547770701</v>
      </c>
      <c r="Q82" s="1133">
        <v>13</v>
      </c>
      <c r="R82" s="1035">
        <f t="shared" si="15"/>
        <v>0.51751592356687892</v>
      </c>
      <c r="S82" s="1133">
        <v>421</v>
      </c>
      <c r="T82" s="1040">
        <f t="shared" si="22"/>
        <v>16.759554140127388</v>
      </c>
      <c r="U82" s="1133">
        <v>348</v>
      </c>
      <c r="V82" s="1040">
        <f t="shared" si="17"/>
        <v>13.853503184713375</v>
      </c>
      <c r="W82" s="1134">
        <v>4</v>
      </c>
      <c r="X82" s="1038">
        <f t="shared" si="24"/>
        <v>0.15923566878980894</v>
      </c>
      <c r="Y82" s="1136">
        <v>2</v>
      </c>
      <c r="Z82" s="1042">
        <f t="shared" si="19"/>
        <v>7.9617834394904469E-2</v>
      </c>
    </row>
    <row r="83" spans="1:26" x14ac:dyDescent="0.25">
      <c r="A83" s="1514"/>
      <c r="B83" s="1030" t="s">
        <v>784</v>
      </c>
      <c r="C83" s="1030" t="s">
        <v>785</v>
      </c>
      <c r="D83" s="1030">
        <v>5102</v>
      </c>
      <c r="E83" s="1032">
        <v>5025</v>
      </c>
      <c r="F83" s="1033">
        <f t="shared" si="20"/>
        <v>98.490787926303412</v>
      </c>
      <c r="G83" s="1081">
        <v>33</v>
      </c>
      <c r="H83" s="1035">
        <f t="shared" si="21"/>
        <v>0.65671641791044777</v>
      </c>
      <c r="I83" s="1048">
        <v>4992</v>
      </c>
      <c r="J83" s="1036">
        <f t="shared" si="11"/>
        <v>99.343283582089555</v>
      </c>
      <c r="K83" s="1036">
        <v>11</v>
      </c>
      <c r="L83" s="1038">
        <f t="shared" si="12"/>
        <v>0.2203525641025641</v>
      </c>
      <c r="M83" s="1082">
        <v>4154</v>
      </c>
      <c r="N83" s="1035">
        <f t="shared" si="23"/>
        <v>83.213141025641022</v>
      </c>
      <c r="O83" s="1037">
        <v>23</v>
      </c>
      <c r="P83" s="1039">
        <f t="shared" si="14"/>
        <v>0.46073717948717952</v>
      </c>
      <c r="Q83" s="1048">
        <v>7</v>
      </c>
      <c r="R83" s="1035">
        <f t="shared" si="15"/>
        <v>0.14022435897435898</v>
      </c>
      <c r="S83" s="1048">
        <v>512</v>
      </c>
      <c r="T83" s="1040">
        <f t="shared" si="22"/>
        <v>10.256410256410255</v>
      </c>
      <c r="U83" s="1048">
        <v>279</v>
      </c>
      <c r="V83" s="1040">
        <f t="shared" si="17"/>
        <v>5.5889423076923084</v>
      </c>
      <c r="W83" s="1048">
        <v>3</v>
      </c>
      <c r="X83" s="1038">
        <f t="shared" si="24"/>
        <v>6.0096153846153848E-2</v>
      </c>
      <c r="Y83" s="1083">
        <v>3</v>
      </c>
      <c r="Z83" s="1042">
        <f t="shared" si="19"/>
        <v>6.0096153846153848E-2</v>
      </c>
    </row>
    <row r="84" spans="1:26" ht="15.75" thickBot="1" x14ac:dyDescent="0.3">
      <c r="A84" s="1515"/>
      <c r="B84" s="1100" t="s">
        <v>786</v>
      </c>
      <c r="C84" s="1100" t="s">
        <v>787</v>
      </c>
      <c r="D84" s="1100">
        <v>1264</v>
      </c>
      <c r="E84" s="1138">
        <v>1260</v>
      </c>
      <c r="F84" s="1103">
        <f t="shared" si="20"/>
        <v>99.683544303797461</v>
      </c>
      <c r="G84" s="1139">
        <v>15</v>
      </c>
      <c r="H84" s="1104">
        <f t="shared" si="21"/>
        <v>1.1904761904761905</v>
      </c>
      <c r="I84" s="1138">
        <v>1245</v>
      </c>
      <c r="J84" s="1106">
        <f t="shared" si="11"/>
        <v>98.80952380952381</v>
      </c>
      <c r="K84" s="1106">
        <v>27</v>
      </c>
      <c r="L84" s="1108">
        <f>K84/I84*100</f>
        <v>2.1686746987951806</v>
      </c>
      <c r="M84" s="1140">
        <v>345</v>
      </c>
      <c r="N84" s="1104">
        <f t="shared" si="23"/>
        <v>27.710843373493976</v>
      </c>
      <c r="O84" s="1106">
        <v>12</v>
      </c>
      <c r="P84" s="1109">
        <f t="shared" si="14"/>
        <v>0.96385542168674709</v>
      </c>
      <c r="Q84" s="1139">
        <v>11</v>
      </c>
      <c r="R84" s="1104">
        <f t="shared" si="15"/>
        <v>0.88353413654618462</v>
      </c>
      <c r="S84" s="1138">
        <v>479</v>
      </c>
      <c r="T84" s="1110">
        <f t="shared" si="22"/>
        <v>38.473895582329313</v>
      </c>
      <c r="U84" s="1139">
        <v>367</v>
      </c>
      <c r="V84" s="1110">
        <f t="shared" si="17"/>
        <v>29.477911646586346</v>
      </c>
      <c r="W84" s="1139">
        <v>2</v>
      </c>
      <c r="X84" s="1108">
        <f t="shared" si="24"/>
        <v>0.1606425702811245</v>
      </c>
      <c r="Y84" s="1139">
        <v>2</v>
      </c>
      <c r="Z84" s="1111">
        <f t="shared" si="19"/>
        <v>0.1606425702811245</v>
      </c>
    </row>
    <row r="85" spans="1:26" ht="15.75" thickTop="1" x14ac:dyDescent="0.25">
      <c r="A85" s="1513" t="s">
        <v>696</v>
      </c>
      <c r="B85" s="1065" t="s">
        <v>788</v>
      </c>
      <c r="C85" s="1065" t="s">
        <v>789</v>
      </c>
      <c r="D85" s="1066">
        <v>3251</v>
      </c>
      <c r="E85" s="1067">
        <v>3249</v>
      </c>
      <c r="F85" s="1068">
        <f t="shared" si="20"/>
        <v>99.938480467548459</v>
      </c>
      <c r="G85" s="1069">
        <v>33</v>
      </c>
      <c r="H85" s="1070">
        <f t="shared" si="21"/>
        <v>1.0156971375807942</v>
      </c>
      <c r="I85" s="1069">
        <v>3216</v>
      </c>
      <c r="J85" s="1071">
        <f t="shared" si="11"/>
        <v>98.984302862419199</v>
      </c>
      <c r="K85" s="1065">
        <v>21</v>
      </c>
      <c r="L85" s="1087">
        <f t="shared" ref="L85:L110" si="25">K85/I85*100</f>
        <v>0.65298507462686561</v>
      </c>
      <c r="M85" s="1065">
        <v>2806</v>
      </c>
      <c r="N85" s="1070">
        <f t="shared" si="23"/>
        <v>87.25124378109453</v>
      </c>
      <c r="O85" s="1065">
        <v>0</v>
      </c>
      <c r="P85" s="1074">
        <f t="shared" si="14"/>
        <v>0</v>
      </c>
      <c r="Q85" s="1065">
        <v>9</v>
      </c>
      <c r="R85" s="1070">
        <f t="shared" si="15"/>
        <v>0.27985074626865669</v>
      </c>
      <c r="S85" s="1067">
        <v>129</v>
      </c>
      <c r="T85" s="1075">
        <f t="shared" si="22"/>
        <v>4.0111940298507465</v>
      </c>
      <c r="U85" s="1065">
        <v>247</v>
      </c>
      <c r="V85" s="1075">
        <f t="shared" si="17"/>
        <v>7.6803482587064682</v>
      </c>
      <c r="W85" s="1065">
        <v>2</v>
      </c>
      <c r="X85" s="1073">
        <f t="shared" si="24"/>
        <v>6.2189054726368161E-2</v>
      </c>
      <c r="Y85" s="1065">
        <v>2</v>
      </c>
      <c r="Z85" s="1077">
        <f t="shared" si="19"/>
        <v>6.2189054726368161E-2</v>
      </c>
    </row>
    <row r="86" spans="1:26" x14ac:dyDescent="0.25">
      <c r="A86" s="1514"/>
      <c r="B86" s="1030" t="s">
        <v>347</v>
      </c>
      <c r="C86" s="1030" t="s">
        <v>790</v>
      </c>
      <c r="D86" s="1031">
        <v>2026</v>
      </c>
      <c r="E86" s="1032">
        <v>2023</v>
      </c>
      <c r="F86" s="1033">
        <f t="shared" si="20"/>
        <v>99.851924975320827</v>
      </c>
      <c r="G86" s="1034">
        <v>19</v>
      </c>
      <c r="H86" s="1035">
        <f t="shared" si="21"/>
        <v>0.93919920909540289</v>
      </c>
      <c r="I86" s="1034">
        <v>2004</v>
      </c>
      <c r="J86" s="1036">
        <f t="shared" si="11"/>
        <v>99.060800790904608</v>
      </c>
      <c r="K86" s="1037">
        <v>17</v>
      </c>
      <c r="L86" s="1038">
        <f t="shared" si="25"/>
        <v>0.84830339321357284</v>
      </c>
      <c r="M86" s="1034">
        <v>1601</v>
      </c>
      <c r="N86" s="1035">
        <f t="shared" si="23"/>
        <v>79.890219560878236</v>
      </c>
      <c r="O86" s="1037">
        <v>2</v>
      </c>
      <c r="P86" s="1039">
        <f t="shared" si="14"/>
        <v>9.9800399201596793E-2</v>
      </c>
      <c r="Q86" s="1034">
        <v>7</v>
      </c>
      <c r="R86" s="1035">
        <f t="shared" si="15"/>
        <v>0.34930139720558884</v>
      </c>
      <c r="S86" s="1034">
        <v>64</v>
      </c>
      <c r="T86" s="1040">
        <f t="shared" si="22"/>
        <v>3.1936127744510974</v>
      </c>
      <c r="U86" s="1034">
        <v>309</v>
      </c>
      <c r="V86" s="1040">
        <f t="shared" si="17"/>
        <v>15.419161676646706</v>
      </c>
      <c r="W86" s="1037">
        <v>3</v>
      </c>
      <c r="X86" s="1038">
        <f t="shared" si="24"/>
        <v>0.14970059880239522</v>
      </c>
      <c r="Y86" s="1041">
        <v>1</v>
      </c>
      <c r="Z86" s="1042">
        <f t="shared" si="19"/>
        <v>4.9900199600798396E-2</v>
      </c>
    </row>
    <row r="87" spans="1:26" x14ac:dyDescent="0.25">
      <c r="A87" s="1514"/>
      <c r="B87" s="1030" t="s">
        <v>49</v>
      </c>
      <c r="C87" s="1030" t="s">
        <v>791</v>
      </c>
      <c r="D87" s="1078">
        <v>2374</v>
      </c>
      <c r="E87" s="1032">
        <v>2356</v>
      </c>
      <c r="F87" s="1033">
        <f t="shared" si="20"/>
        <v>99.24178601516428</v>
      </c>
      <c r="G87" s="1079">
        <v>27</v>
      </c>
      <c r="H87" s="1035">
        <f t="shared" si="21"/>
        <v>1.1460101867572157</v>
      </c>
      <c r="I87" s="1079">
        <v>2329</v>
      </c>
      <c r="J87" s="1036">
        <f t="shared" si="11"/>
        <v>98.853989813242777</v>
      </c>
      <c r="K87" s="1078">
        <v>23</v>
      </c>
      <c r="L87" s="1038">
        <f t="shared" si="25"/>
        <v>0.98754830399313009</v>
      </c>
      <c r="M87" s="1079">
        <v>1839</v>
      </c>
      <c r="N87" s="1035">
        <f t="shared" si="23"/>
        <v>78.960927436668101</v>
      </c>
      <c r="O87" s="1078">
        <v>0</v>
      </c>
      <c r="P87" s="1039">
        <f t="shared" si="14"/>
        <v>0</v>
      </c>
      <c r="Q87" s="1079">
        <v>9</v>
      </c>
      <c r="R87" s="1035">
        <f t="shared" si="15"/>
        <v>0.38643194504079004</v>
      </c>
      <c r="S87" s="1079">
        <v>141</v>
      </c>
      <c r="T87" s="1040">
        <f t="shared" si="22"/>
        <v>6.0541004723057101</v>
      </c>
      <c r="U87" s="1079">
        <v>310</v>
      </c>
      <c r="V87" s="1040">
        <f t="shared" si="17"/>
        <v>13.310433662516102</v>
      </c>
      <c r="W87" s="1078">
        <v>3</v>
      </c>
      <c r="X87" s="1038">
        <f t="shared" si="24"/>
        <v>0.12881064834693001</v>
      </c>
      <c r="Y87" s="1080">
        <v>4</v>
      </c>
      <c r="Z87" s="1042">
        <f t="shared" si="19"/>
        <v>0.17174753112924002</v>
      </c>
    </row>
    <row r="88" spans="1:26" x14ac:dyDescent="0.25">
      <c r="A88" s="1514"/>
      <c r="B88" s="1030" t="s">
        <v>91</v>
      </c>
      <c r="C88" s="1030" t="s">
        <v>792</v>
      </c>
      <c r="D88" s="1037">
        <v>2621</v>
      </c>
      <c r="E88" s="1032">
        <v>2619</v>
      </c>
      <c r="F88" s="1033">
        <f t="shared" si="20"/>
        <v>99.923693246852338</v>
      </c>
      <c r="G88" s="1081">
        <v>17</v>
      </c>
      <c r="H88" s="1035">
        <f t="shared" si="21"/>
        <v>0.64910271095838112</v>
      </c>
      <c r="I88" s="1048">
        <v>2602</v>
      </c>
      <c r="J88" s="1036">
        <f t="shared" si="11"/>
        <v>99.350897289041612</v>
      </c>
      <c r="K88" s="1141">
        <v>14</v>
      </c>
      <c r="L88" s="1038">
        <f t="shared" si="25"/>
        <v>0.53804765564950041</v>
      </c>
      <c r="M88" s="1142">
        <v>2155</v>
      </c>
      <c r="N88" s="1035">
        <f t="shared" si="23"/>
        <v>82.82090699461952</v>
      </c>
      <c r="O88" s="1037">
        <v>1</v>
      </c>
      <c r="P88" s="1039">
        <f t="shared" si="14"/>
        <v>3.843197540353574E-2</v>
      </c>
      <c r="Q88" s="1048">
        <v>5</v>
      </c>
      <c r="R88" s="1035">
        <f t="shared" si="15"/>
        <v>0.1921598770176787</v>
      </c>
      <c r="S88" s="1048">
        <v>137</v>
      </c>
      <c r="T88" s="1040">
        <f t="shared" si="22"/>
        <v>5.2651806302843971</v>
      </c>
      <c r="U88" s="1048">
        <v>286</v>
      </c>
      <c r="V88" s="1040">
        <f t="shared" si="17"/>
        <v>10.991544965411222</v>
      </c>
      <c r="W88" s="1048">
        <v>1</v>
      </c>
      <c r="X88" s="1038">
        <f t="shared" si="24"/>
        <v>3.843197540353574E-2</v>
      </c>
      <c r="Y88" s="1083">
        <v>3</v>
      </c>
      <c r="Z88" s="1042">
        <f t="shared" si="19"/>
        <v>0.11529592621060722</v>
      </c>
    </row>
    <row r="89" spans="1:26" x14ac:dyDescent="0.25">
      <c r="A89" s="1514"/>
      <c r="B89" s="1030" t="s">
        <v>43</v>
      </c>
      <c r="C89" s="1030" t="s">
        <v>793</v>
      </c>
      <c r="D89" s="1081">
        <v>1914</v>
      </c>
      <c r="E89" s="1094">
        <v>1911</v>
      </c>
      <c r="F89" s="1033">
        <f t="shared" si="20"/>
        <v>99.843260188087783</v>
      </c>
      <c r="G89" s="1031">
        <v>43</v>
      </c>
      <c r="H89" s="1035">
        <f t="shared" si="21"/>
        <v>2.2501308215593929</v>
      </c>
      <c r="I89" s="1094">
        <v>1868</v>
      </c>
      <c r="J89" s="1036">
        <f t="shared" si="11"/>
        <v>97.749869178440605</v>
      </c>
      <c r="K89" s="1141">
        <v>11</v>
      </c>
      <c r="L89" s="1038">
        <f t="shared" si="25"/>
        <v>0.58886509635974305</v>
      </c>
      <c r="M89" s="1141">
        <v>1384</v>
      </c>
      <c r="N89" s="1035">
        <f t="shared" si="23"/>
        <v>74.089935760171315</v>
      </c>
      <c r="O89" s="1036">
        <v>0</v>
      </c>
      <c r="P89" s="1039">
        <f t="shared" si="14"/>
        <v>0</v>
      </c>
      <c r="Q89" s="1031">
        <v>3</v>
      </c>
      <c r="R89" s="1035">
        <f t="shared" si="15"/>
        <v>0.16059957173447537</v>
      </c>
      <c r="S89" s="1094">
        <v>177</v>
      </c>
      <c r="T89" s="1040">
        <f t="shared" si="22"/>
        <v>9.4753747323340463</v>
      </c>
      <c r="U89" s="1031">
        <v>289</v>
      </c>
      <c r="V89" s="1040">
        <f t="shared" si="17"/>
        <v>15.471092077087794</v>
      </c>
      <c r="W89" s="1031">
        <v>2</v>
      </c>
      <c r="X89" s="1038">
        <f t="shared" si="24"/>
        <v>0.10706638115631692</v>
      </c>
      <c r="Y89" s="1031">
        <v>2</v>
      </c>
      <c r="Z89" s="1042">
        <f t="shared" si="19"/>
        <v>0.10706638115631692</v>
      </c>
    </row>
    <row r="90" spans="1:26" ht="15.75" thickBot="1" x14ac:dyDescent="0.3">
      <c r="A90" s="1515"/>
      <c r="B90" s="1100" t="s">
        <v>794</v>
      </c>
      <c r="C90" s="1100" t="s">
        <v>794</v>
      </c>
      <c r="D90" s="1101">
        <v>2785</v>
      </c>
      <c r="E90" s="1102">
        <v>2782</v>
      </c>
      <c r="F90" s="1103">
        <f t="shared" si="20"/>
        <v>99.892280071813289</v>
      </c>
      <c r="G90" s="1101">
        <v>25</v>
      </c>
      <c r="H90" s="1104">
        <f t="shared" si="21"/>
        <v>0.89863407620416957</v>
      </c>
      <c r="I90" s="1105">
        <v>2757</v>
      </c>
      <c r="J90" s="1106">
        <f t="shared" si="11"/>
        <v>99.101365923795825</v>
      </c>
      <c r="K90" s="1107">
        <v>11</v>
      </c>
      <c r="L90" s="1143">
        <f t="shared" si="25"/>
        <v>0.3989844033369605</v>
      </c>
      <c r="M90" s="1107">
        <v>2271</v>
      </c>
      <c r="N90" s="1104">
        <f t="shared" si="23"/>
        <v>82.372143634385196</v>
      </c>
      <c r="O90" s="1107">
        <v>1</v>
      </c>
      <c r="P90" s="1109">
        <f t="shared" si="14"/>
        <v>3.6271309394269133E-2</v>
      </c>
      <c r="Q90" s="1105">
        <v>9</v>
      </c>
      <c r="R90" s="1104">
        <f t="shared" si="15"/>
        <v>0.32644178454842221</v>
      </c>
      <c r="S90" s="1105">
        <v>130</v>
      </c>
      <c r="T90" s="1110">
        <f t="shared" si="22"/>
        <v>4.7152702212549871</v>
      </c>
      <c r="U90" s="1105">
        <v>329</v>
      </c>
      <c r="V90" s="1110">
        <f t="shared" si="17"/>
        <v>11.933260790714545</v>
      </c>
      <c r="W90" s="1105">
        <v>4</v>
      </c>
      <c r="X90" s="1108">
        <f t="shared" si="24"/>
        <v>0.14508523757707653</v>
      </c>
      <c r="Y90" s="1144">
        <v>2</v>
      </c>
      <c r="Z90" s="1111">
        <f t="shared" si="19"/>
        <v>7.2542618788538266E-2</v>
      </c>
    </row>
    <row r="91" spans="1:26" ht="15.75" thickTop="1" x14ac:dyDescent="0.25">
      <c r="A91" s="1513" t="s">
        <v>278</v>
      </c>
      <c r="B91" s="1065" t="s">
        <v>795</v>
      </c>
      <c r="C91" s="1065" t="s">
        <v>796</v>
      </c>
      <c r="D91" s="1065">
        <v>1843</v>
      </c>
      <c r="E91" s="1067">
        <v>1830</v>
      </c>
      <c r="F91" s="1068">
        <f t="shared" si="20"/>
        <v>99.29462832338578</v>
      </c>
      <c r="G91" s="1065">
        <v>32</v>
      </c>
      <c r="H91" s="1070">
        <f t="shared" si="21"/>
        <v>1.7486338797814207</v>
      </c>
      <c r="I91" s="1145">
        <v>1919</v>
      </c>
      <c r="J91" s="1071">
        <f t="shared" si="11"/>
        <v>104.86338797814207</v>
      </c>
      <c r="K91" s="1065">
        <v>12</v>
      </c>
      <c r="L91" s="1073">
        <f t="shared" si="25"/>
        <v>0.62532569046378317</v>
      </c>
      <c r="M91" s="1065">
        <v>1445</v>
      </c>
      <c r="N91" s="1070">
        <f t="shared" si="23"/>
        <v>75.299635226680564</v>
      </c>
      <c r="O91" s="1065">
        <v>12</v>
      </c>
      <c r="P91" s="1074">
        <f t="shared" si="14"/>
        <v>0.62532569046378317</v>
      </c>
      <c r="Q91" s="1065">
        <v>17</v>
      </c>
      <c r="R91" s="1070">
        <f t="shared" si="15"/>
        <v>0.88587806149035953</v>
      </c>
      <c r="S91" s="1067">
        <v>211</v>
      </c>
      <c r="T91" s="1075">
        <f t="shared" si="22"/>
        <v>10.995310057321522</v>
      </c>
      <c r="U91" s="1065">
        <v>219</v>
      </c>
      <c r="V91" s="1075">
        <f t="shared" si="17"/>
        <v>11.412193850964043</v>
      </c>
      <c r="W91" s="1065">
        <v>2</v>
      </c>
      <c r="X91" s="1073">
        <f t="shared" si="24"/>
        <v>0.10422094841063052</v>
      </c>
      <c r="Y91" s="1065">
        <v>1</v>
      </c>
      <c r="Z91" s="1077">
        <f t="shared" si="19"/>
        <v>5.2110474205315262E-2</v>
      </c>
    </row>
    <row r="92" spans="1:26" x14ac:dyDescent="0.25">
      <c r="A92" s="1514"/>
      <c r="B92" s="1030" t="s">
        <v>22</v>
      </c>
      <c r="C92" s="1030" t="s">
        <v>797</v>
      </c>
      <c r="D92" s="1031">
        <v>2294</v>
      </c>
      <c r="E92" s="1032">
        <v>2286</v>
      </c>
      <c r="F92" s="1033">
        <f t="shared" si="20"/>
        <v>99.651264167393194</v>
      </c>
      <c r="G92" s="1034">
        <v>27</v>
      </c>
      <c r="H92" s="1035">
        <f t="shared" si="21"/>
        <v>1.1811023622047243</v>
      </c>
      <c r="I92" s="1034">
        <v>2834</v>
      </c>
      <c r="J92" s="1036">
        <f t="shared" si="11"/>
        <v>123.97200349956255</v>
      </c>
      <c r="K92" s="1037">
        <v>23</v>
      </c>
      <c r="L92" s="1038">
        <f t="shared" si="25"/>
        <v>0.81157374735356391</v>
      </c>
      <c r="M92" s="1034">
        <v>2403</v>
      </c>
      <c r="N92" s="1035">
        <f t="shared" si="23"/>
        <v>84.791813690896262</v>
      </c>
      <c r="O92" s="1037">
        <v>5</v>
      </c>
      <c r="P92" s="1039">
        <f t="shared" si="14"/>
        <v>0.17642907551164433</v>
      </c>
      <c r="Q92" s="1034">
        <v>12</v>
      </c>
      <c r="R92" s="1035">
        <f t="shared" si="15"/>
        <v>0.42342978122794639</v>
      </c>
      <c r="S92" s="1034">
        <v>198</v>
      </c>
      <c r="T92" s="1040">
        <f t="shared" si="22"/>
        <v>6.9865913902611156</v>
      </c>
      <c r="U92" s="1034">
        <v>187</v>
      </c>
      <c r="V92" s="1040">
        <f t="shared" si="17"/>
        <v>6.5984474241354976</v>
      </c>
      <c r="W92" s="1037">
        <v>4</v>
      </c>
      <c r="X92" s="1038">
        <f t="shared" si="24"/>
        <v>0.14114326040931546</v>
      </c>
      <c r="Y92" s="1041">
        <v>2</v>
      </c>
      <c r="Z92" s="1042">
        <f t="shared" si="19"/>
        <v>7.0571630204657732E-2</v>
      </c>
    </row>
    <row r="93" spans="1:26" x14ac:dyDescent="0.25">
      <c r="A93" s="1514"/>
      <c r="B93" s="1030" t="s">
        <v>798</v>
      </c>
      <c r="C93" s="1030" t="s">
        <v>799</v>
      </c>
      <c r="D93" s="1078">
        <v>2289</v>
      </c>
      <c r="E93" s="1032">
        <v>2269</v>
      </c>
      <c r="F93" s="1033">
        <f t="shared" si="20"/>
        <v>99.126256006989948</v>
      </c>
      <c r="G93" s="1079">
        <v>31</v>
      </c>
      <c r="H93" s="1035">
        <f t="shared" si="21"/>
        <v>1.3662406346408109</v>
      </c>
      <c r="I93" s="1032">
        <v>1508</v>
      </c>
      <c r="J93" s="1036">
        <f t="shared" si="11"/>
        <v>66.460996033494936</v>
      </c>
      <c r="K93" s="1078">
        <v>9</v>
      </c>
      <c r="L93" s="1038">
        <f t="shared" si="25"/>
        <v>0.59681697612732088</v>
      </c>
      <c r="M93" s="1079">
        <v>918</v>
      </c>
      <c r="N93" s="1035">
        <f t="shared" si="23"/>
        <v>60.875331564986737</v>
      </c>
      <c r="O93" s="1078">
        <v>9</v>
      </c>
      <c r="P93" s="1039">
        <f t="shared" si="14"/>
        <v>0.59681697612732088</v>
      </c>
      <c r="Q93" s="1079">
        <v>9</v>
      </c>
      <c r="R93" s="1035">
        <f t="shared" si="15"/>
        <v>0.59681697612732088</v>
      </c>
      <c r="S93" s="1079">
        <v>256</v>
      </c>
      <c r="T93" s="1040">
        <f t="shared" si="22"/>
        <v>16.976127320954905</v>
      </c>
      <c r="U93" s="1079">
        <v>301</v>
      </c>
      <c r="V93" s="1040">
        <f t="shared" si="17"/>
        <v>19.960212201591514</v>
      </c>
      <c r="W93" s="1078">
        <v>3</v>
      </c>
      <c r="X93" s="1038">
        <f t="shared" si="24"/>
        <v>0.19893899204244031</v>
      </c>
      <c r="Y93" s="1080">
        <v>3</v>
      </c>
      <c r="Z93" s="1042">
        <f t="shared" si="19"/>
        <v>0.19893899204244031</v>
      </c>
    </row>
    <row r="94" spans="1:26" x14ac:dyDescent="0.25">
      <c r="A94" s="1514"/>
      <c r="B94" s="1030" t="s">
        <v>800</v>
      </c>
      <c r="C94" s="1030" t="s">
        <v>801</v>
      </c>
      <c r="D94" s="1031">
        <v>2195</v>
      </c>
      <c r="E94" s="1093">
        <v>2180</v>
      </c>
      <c r="F94" s="1033">
        <f t="shared" si="20"/>
        <v>99.316628701594539</v>
      </c>
      <c r="G94" s="1034">
        <v>29</v>
      </c>
      <c r="H94" s="1035">
        <f t="shared" si="21"/>
        <v>1.3302752293577982</v>
      </c>
      <c r="I94" s="1034">
        <v>2880</v>
      </c>
      <c r="J94" s="1036">
        <f t="shared" si="11"/>
        <v>132.11009174311928</v>
      </c>
      <c r="K94" s="1037">
        <v>11</v>
      </c>
      <c r="L94" s="1038">
        <f t="shared" si="25"/>
        <v>0.38194444444444442</v>
      </c>
      <c r="M94" s="1034">
        <v>2393</v>
      </c>
      <c r="N94" s="1035">
        <f t="shared" si="23"/>
        <v>83.090277777777771</v>
      </c>
      <c r="O94" s="1037">
        <v>15</v>
      </c>
      <c r="P94" s="1039">
        <f t="shared" si="14"/>
        <v>0.52083333333333326</v>
      </c>
      <c r="Q94" s="1034">
        <v>23</v>
      </c>
      <c r="R94" s="1035">
        <f t="shared" si="15"/>
        <v>0.79861111111111105</v>
      </c>
      <c r="S94" s="1034">
        <v>256</v>
      </c>
      <c r="T94" s="1040">
        <f t="shared" si="22"/>
        <v>8.8888888888888893</v>
      </c>
      <c r="U94" s="1034">
        <v>177</v>
      </c>
      <c r="V94" s="1040">
        <f t="shared" si="17"/>
        <v>6.145833333333333</v>
      </c>
      <c r="W94" s="1037">
        <v>3</v>
      </c>
      <c r="X94" s="1038">
        <f t="shared" si="24"/>
        <v>0.10416666666666667</v>
      </c>
      <c r="Y94" s="1041">
        <v>2</v>
      </c>
      <c r="Z94" s="1042">
        <f t="shared" si="19"/>
        <v>6.9444444444444448E-2</v>
      </c>
    </row>
    <row r="95" spans="1:26" x14ac:dyDescent="0.25">
      <c r="A95" s="1514"/>
      <c r="B95" s="1030" t="s">
        <v>265</v>
      </c>
      <c r="C95" s="1030" t="s">
        <v>802</v>
      </c>
      <c r="D95" s="1081">
        <v>2198</v>
      </c>
      <c r="E95" s="1094">
        <v>2170</v>
      </c>
      <c r="F95" s="1033">
        <f t="shared" si="20"/>
        <v>98.726114649681534</v>
      </c>
      <c r="G95" s="1031">
        <v>36</v>
      </c>
      <c r="H95" s="1035">
        <f t="shared" si="21"/>
        <v>1.6589861751152075</v>
      </c>
      <c r="I95" s="1094">
        <v>1723</v>
      </c>
      <c r="J95" s="1036">
        <f t="shared" si="11"/>
        <v>79.400921658986178</v>
      </c>
      <c r="K95" s="1036">
        <v>7</v>
      </c>
      <c r="L95" s="1038">
        <f t="shared" si="25"/>
        <v>0.40626813697040048</v>
      </c>
      <c r="M95" s="1082">
        <v>1324</v>
      </c>
      <c r="N95" s="1035">
        <f t="shared" si="23"/>
        <v>76.842716192687178</v>
      </c>
      <c r="O95" s="1082">
        <v>15</v>
      </c>
      <c r="P95" s="1039">
        <f t="shared" si="14"/>
        <v>0.87057457922228665</v>
      </c>
      <c r="Q95" s="1031">
        <v>5</v>
      </c>
      <c r="R95" s="1035">
        <f t="shared" si="15"/>
        <v>0.2901915264074289</v>
      </c>
      <c r="S95" s="1094">
        <v>49</v>
      </c>
      <c r="T95" s="1040">
        <f t="shared" si="22"/>
        <v>2.8438769587928032</v>
      </c>
      <c r="U95" s="1031">
        <v>319</v>
      </c>
      <c r="V95" s="1040">
        <f t="shared" si="17"/>
        <v>18.514219384793964</v>
      </c>
      <c r="W95" s="1031">
        <v>1</v>
      </c>
      <c r="X95" s="1038">
        <f t="shared" si="24"/>
        <v>5.8038305281485777E-2</v>
      </c>
      <c r="Y95" s="1031">
        <v>3</v>
      </c>
      <c r="Z95" s="1042">
        <f t="shared" si="19"/>
        <v>0.17411491584445735</v>
      </c>
    </row>
    <row r="96" spans="1:26" ht="15.75" thickBot="1" x14ac:dyDescent="0.3">
      <c r="A96" s="1515"/>
      <c r="B96" s="1100" t="s">
        <v>803</v>
      </c>
      <c r="C96" s="1100" t="s">
        <v>804</v>
      </c>
      <c r="D96" s="1101">
        <v>2300</v>
      </c>
      <c r="E96" s="1102">
        <v>2268</v>
      </c>
      <c r="F96" s="1103">
        <f t="shared" si="20"/>
        <v>98.608695652173921</v>
      </c>
      <c r="G96" s="1101">
        <v>6</v>
      </c>
      <c r="H96" s="1104">
        <f t="shared" si="21"/>
        <v>0.26455026455026454</v>
      </c>
      <c r="I96" s="1105">
        <v>1978</v>
      </c>
      <c r="J96" s="1106">
        <f t="shared" ref="J96:J110" si="26">I96/E96*100</f>
        <v>87.213403880070544</v>
      </c>
      <c r="K96" s="1107">
        <v>16</v>
      </c>
      <c r="L96" s="1108">
        <f t="shared" si="25"/>
        <v>0.80889787664307389</v>
      </c>
      <c r="M96" s="1107">
        <v>1918</v>
      </c>
      <c r="N96" s="1104">
        <f t="shared" si="23"/>
        <v>96.966632962588477</v>
      </c>
      <c r="O96" s="1107">
        <v>6</v>
      </c>
      <c r="P96" s="1109">
        <f t="shared" ref="P96:P110" si="27">O96/I96*100</f>
        <v>0.30333670374115268</v>
      </c>
      <c r="Q96" s="1105">
        <v>3</v>
      </c>
      <c r="R96" s="1104">
        <f t="shared" ref="R96:R110" si="28">Q96/I96*100</f>
        <v>0.15166835187057634</v>
      </c>
      <c r="S96" s="1105">
        <v>9</v>
      </c>
      <c r="T96" s="1110">
        <f t="shared" si="22"/>
        <v>0.45500505561172899</v>
      </c>
      <c r="U96" s="1105">
        <v>20</v>
      </c>
      <c r="V96" s="1110">
        <f t="shared" ref="V96:V110" si="29">U96/I96*100</f>
        <v>1.0111223458038423</v>
      </c>
      <c r="W96" s="1105">
        <v>5</v>
      </c>
      <c r="X96" s="1108">
        <f t="shared" si="24"/>
        <v>0.25278058645096058</v>
      </c>
      <c r="Y96" s="1144">
        <v>1</v>
      </c>
      <c r="Z96" s="1111">
        <f t="shared" ref="Z96:Z110" si="30">Y96/I96*100</f>
        <v>5.0556117290192118E-2</v>
      </c>
    </row>
    <row r="97" spans="1:26" ht="15.75" thickTop="1" x14ac:dyDescent="0.25">
      <c r="A97" s="1517" t="s">
        <v>47</v>
      </c>
      <c r="B97" s="1114" t="s">
        <v>278</v>
      </c>
      <c r="C97" s="1114" t="s">
        <v>805</v>
      </c>
      <c r="D97" s="1066">
        <v>3780</v>
      </c>
      <c r="E97" s="1067">
        <v>3764</v>
      </c>
      <c r="F97" s="1068">
        <f t="shared" ref="F97:F110" si="31">E97/D97*100</f>
        <v>99.576719576719569</v>
      </c>
      <c r="G97" s="1069">
        <v>21</v>
      </c>
      <c r="H97" s="1070">
        <f t="shared" ref="H97:H110" si="32">G97/E97*100</f>
        <v>0.55791710945802342</v>
      </c>
      <c r="I97" s="1069">
        <v>3743</v>
      </c>
      <c r="J97" s="1071">
        <f t="shared" si="26"/>
        <v>99.442082890541968</v>
      </c>
      <c r="K97" s="1114">
        <v>10</v>
      </c>
      <c r="L97" s="1068">
        <f t="shared" si="25"/>
        <v>0.26716537536735235</v>
      </c>
      <c r="M97" s="1066">
        <v>3094</v>
      </c>
      <c r="N97" s="1070">
        <f t="shared" si="23"/>
        <v>82.660967138658819</v>
      </c>
      <c r="O97" s="1066">
        <v>11</v>
      </c>
      <c r="P97" s="1116">
        <f t="shared" si="27"/>
        <v>0.29388191290408761</v>
      </c>
      <c r="Q97" s="1069">
        <v>9</v>
      </c>
      <c r="R97" s="1070">
        <f t="shared" si="28"/>
        <v>0.24044883783061713</v>
      </c>
      <c r="S97" s="1069">
        <v>399</v>
      </c>
      <c r="T97" s="1075">
        <f t="shared" si="22"/>
        <v>10.659898477157361</v>
      </c>
      <c r="U97" s="1069">
        <v>210</v>
      </c>
      <c r="V97" s="1075">
        <f t="shared" si="29"/>
        <v>5.6104728827143999</v>
      </c>
      <c r="W97" s="1066">
        <v>9</v>
      </c>
      <c r="X97" s="1068">
        <f t="shared" si="24"/>
        <v>0.24044883783061713</v>
      </c>
      <c r="Y97" s="1076">
        <v>1</v>
      </c>
      <c r="Z97" s="1117">
        <f t="shared" si="30"/>
        <v>2.6716537536735242E-2</v>
      </c>
    </row>
    <row r="98" spans="1:26" x14ac:dyDescent="0.25">
      <c r="A98" s="1518"/>
      <c r="B98" s="1043" t="s">
        <v>806</v>
      </c>
      <c r="C98" s="1043" t="s">
        <v>805</v>
      </c>
      <c r="D98" s="1078">
        <v>3311</v>
      </c>
      <c r="E98" s="1032">
        <v>3302</v>
      </c>
      <c r="F98" s="1033">
        <f t="shared" si="31"/>
        <v>99.728178797946242</v>
      </c>
      <c r="G98" s="1079">
        <v>22</v>
      </c>
      <c r="H98" s="1035">
        <f t="shared" si="32"/>
        <v>0.66626287098728043</v>
      </c>
      <c r="I98" s="1079">
        <v>3280</v>
      </c>
      <c r="J98" s="1036">
        <f t="shared" si="26"/>
        <v>99.333737129012718</v>
      </c>
      <c r="K98" s="1043">
        <v>9</v>
      </c>
      <c r="L98" s="1033">
        <f t="shared" si="25"/>
        <v>0.27439024390243899</v>
      </c>
      <c r="M98" s="1044">
        <v>2743</v>
      </c>
      <c r="N98" s="1035">
        <f t="shared" si="23"/>
        <v>83.628048780487802</v>
      </c>
      <c r="O98" s="1044">
        <v>8</v>
      </c>
      <c r="P98" s="1047">
        <f t="shared" si="27"/>
        <v>0.24390243902439024</v>
      </c>
      <c r="Q98" s="1046">
        <v>12</v>
      </c>
      <c r="R98" s="1035">
        <f t="shared" si="28"/>
        <v>0.36585365853658541</v>
      </c>
      <c r="S98" s="1046">
        <v>309</v>
      </c>
      <c r="T98" s="1040">
        <f t="shared" si="22"/>
        <v>9.4207317073170724</v>
      </c>
      <c r="U98" s="1046">
        <v>189</v>
      </c>
      <c r="V98" s="1040">
        <f t="shared" si="29"/>
        <v>5.76219512195122</v>
      </c>
      <c r="W98" s="1044">
        <v>7</v>
      </c>
      <c r="X98" s="1033">
        <f t="shared" si="24"/>
        <v>0.21341463414634149</v>
      </c>
      <c r="Y98" s="1049">
        <v>3</v>
      </c>
      <c r="Z98" s="1118">
        <f t="shared" si="30"/>
        <v>9.1463414634146353E-2</v>
      </c>
    </row>
    <row r="99" spans="1:26" x14ac:dyDescent="0.25">
      <c r="A99" s="1518"/>
      <c r="B99" s="1030" t="s">
        <v>54</v>
      </c>
      <c r="C99" s="1030" t="s">
        <v>807</v>
      </c>
      <c r="D99" s="1037">
        <v>3311</v>
      </c>
      <c r="E99" s="1032">
        <v>3309</v>
      </c>
      <c r="F99" s="1033">
        <f t="shared" si="31"/>
        <v>99.939595288432486</v>
      </c>
      <c r="G99" s="1081">
        <v>12</v>
      </c>
      <c r="H99" s="1035">
        <f t="shared" si="32"/>
        <v>0.36264732547597461</v>
      </c>
      <c r="I99" s="1048">
        <v>3297</v>
      </c>
      <c r="J99" s="1036">
        <f t="shared" si="26"/>
        <v>99.637352674524024</v>
      </c>
      <c r="K99" s="1082">
        <v>17</v>
      </c>
      <c r="L99" s="1146">
        <f t="shared" si="25"/>
        <v>0.51562026084319079</v>
      </c>
      <c r="M99" s="1082">
        <v>2450</v>
      </c>
      <c r="N99" s="1035">
        <f t="shared" si="23"/>
        <v>74.309978768577494</v>
      </c>
      <c r="O99" s="1031">
        <v>7</v>
      </c>
      <c r="P99" s="1047">
        <f t="shared" si="27"/>
        <v>0.21231422505307856</v>
      </c>
      <c r="Q99" s="1034">
        <v>13</v>
      </c>
      <c r="R99" s="1035">
        <f t="shared" si="28"/>
        <v>0.39429784652714589</v>
      </c>
      <c r="S99" s="1034">
        <v>478</v>
      </c>
      <c r="T99" s="1040">
        <f t="shared" si="22"/>
        <v>14.498028510767364</v>
      </c>
      <c r="U99" s="1034">
        <v>319</v>
      </c>
      <c r="V99" s="1040">
        <f t="shared" si="29"/>
        <v>9.6754625417045794</v>
      </c>
      <c r="W99" s="1034">
        <v>11</v>
      </c>
      <c r="X99" s="1033">
        <f t="shared" si="24"/>
        <v>0.33363663936912347</v>
      </c>
      <c r="Y99" s="1120">
        <v>2</v>
      </c>
      <c r="Z99" s="1118">
        <f t="shared" si="30"/>
        <v>6.0661207158022444E-2</v>
      </c>
    </row>
    <row r="100" spans="1:26" x14ac:dyDescent="0.25">
      <c r="A100" s="1518"/>
      <c r="B100" s="1030"/>
      <c r="C100" s="1030" t="s">
        <v>808</v>
      </c>
      <c r="D100" s="1081">
        <v>2130</v>
      </c>
      <c r="E100" s="1094">
        <v>2127</v>
      </c>
      <c r="F100" s="1033">
        <f t="shared" si="31"/>
        <v>99.859154929577471</v>
      </c>
      <c r="G100" s="1031">
        <v>19</v>
      </c>
      <c r="H100" s="1035">
        <f t="shared" si="32"/>
        <v>0.89327691584391156</v>
      </c>
      <c r="I100" s="1094">
        <v>2108</v>
      </c>
      <c r="J100" s="1036">
        <f t="shared" si="26"/>
        <v>99.106723084156087</v>
      </c>
      <c r="K100" s="1082">
        <v>13</v>
      </c>
      <c r="L100" s="1146">
        <f t="shared" si="25"/>
        <v>0.61669829222011385</v>
      </c>
      <c r="M100" s="1082">
        <v>1501</v>
      </c>
      <c r="N100" s="1035">
        <f t="shared" si="23"/>
        <v>71.204933586337759</v>
      </c>
      <c r="O100" s="1082">
        <v>14</v>
      </c>
      <c r="P100" s="1047">
        <f t="shared" si="27"/>
        <v>0.66413662239089188</v>
      </c>
      <c r="Q100" s="1031">
        <v>6</v>
      </c>
      <c r="R100" s="1035">
        <f t="shared" si="28"/>
        <v>0.28462998102466791</v>
      </c>
      <c r="S100" s="1094">
        <v>298</v>
      </c>
      <c r="T100" s="1040">
        <f t="shared" ref="T100:T110" si="33">S100/I100*100</f>
        <v>14.136622390891841</v>
      </c>
      <c r="U100" s="1031">
        <v>267</v>
      </c>
      <c r="V100" s="1040">
        <f t="shared" si="29"/>
        <v>12.666034155597721</v>
      </c>
      <c r="W100" s="1031">
        <v>8</v>
      </c>
      <c r="X100" s="1033">
        <f t="shared" si="24"/>
        <v>0.37950664136622392</v>
      </c>
      <c r="Y100" s="1031">
        <v>1</v>
      </c>
      <c r="Z100" s="1118">
        <f t="shared" si="30"/>
        <v>4.743833017077799E-2</v>
      </c>
    </row>
    <row r="101" spans="1:26" x14ac:dyDescent="0.25">
      <c r="A101" s="1518"/>
      <c r="B101" s="1030" t="s">
        <v>809</v>
      </c>
      <c r="C101" s="1030" t="s">
        <v>810</v>
      </c>
      <c r="D101" s="1081">
        <v>3760</v>
      </c>
      <c r="E101" s="1096">
        <v>3759</v>
      </c>
      <c r="F101" s="1033">
        <f t="shared" si="31"/>
        <v>99.973404255319153</v>
      </c>
      <c r="G101" s="1081">
        <v>21</v>
      </c>
      <c r="H101" s="1035">
        <f t="shared" si="32"/>
        <v>0.55865921787709494</v>
      </c>
      <c r="I101" s="1096">
        <v>3738</v>
      </c>
      <c r="J101" s="1036">
        <f t="shared" si="26"/>
        <v>99.441340782122893</v>
      </c>
      <c r="K101" s="1147">
        <v>11</v>
      </c>
      <c r="L101" s="1033">
        <f t="shared" si="25"/>
        <v>0.29427501337613698</v>
      </c>
      <c r="M101" s="1147">
        <v>3274</v>
      </c>
      <c r="N101" s="1035">
        <f t="shared" si="23"/>
        <v>87.586944890315678</v>
      </c>
      <c r="O101" s="1147">
        <v>19</v>
      </c>
      <c r="P101" s="1047">
        <f t="shared" si="27"/>
        <v>0.50829320492241836</v>
      </c>
      <c r="Q101" s="1034">
        <v>5</v>
      </c>
      <c r="R101" s="1035">
        <f t="shared" si="28"/>
        <v>0.13376136971642588</v>
      </c>
      <c r="S101" s="1034">
        <v>214</v>
      </c>
      <c r="T101" s="1040">
        <f t="shared" si="33"/>
        <v>5.7249866238630283</v>
      </c>
      <c r="U101" s="1034">
        <v>209</v>
      </c>
      <c r="V101" s="1040">
        <f t="shared" si="29"/>
        <v>5.591225254146603</v>
      </c>
      <c r="W101" s="1034">
        <v>3</v>
      </c>
      <c r="X101" s="1033">
        <f t="shared" si="24"/>
        <v>8.0256821829855537E-2</v>
      </c>
      <c r="Y101" s="1120">
        <v>3</v>
      </c>
      <c r="Z101" s="1118">
        <f t="shared" si="30"/>
        <v>8.0256821829855537E-2</v>
      </c>
    </row>
    <row r="102" spans="1:26" x14ac:dyDescent="0.25">
      <c r="A102" s="1518"/>
      <c r="B102" s="1030" t="s">
        <v>811</v>
      </c>
      <c r="C102" s="1030" t="s">
        <v>812</v>
      </c>
      <c r="D102" s="1148">
        <v>3584</v>
      </c>
      <c r="E102" s="1096">
        <v>3573</v>
      </c>
      <c r="F102" s="1033">
        <f t="shared" si="31"/>
        <v>99.693080357142861</v>
      </c>
      <c r="G102" s="1081">
        <v>20</v>
      </c>
      <c r="H102" s="1035">
        <f t="shared" si="32"/>
        <v>0.55975370836831795</v>
      </c>
      <c r="I102" s="1048">
        <v>3553</v>
      </c>
      <c r="J102" s="1036">
        <f t="shared" si="26"/>
        <v>99.440246291631681</v>
      </c>
      <c r="K102" s="1147">
        <v>12</v>
      </c>
      <c r="L102" s="1033">
        <f t="shared" si="25"/>
        <v>0.33774275260343373</v>
      </c>
      <c r="M102" s="1147">
        <v>2996</v>
      </c>
      <c r="N102" s="1035">
        <f t="shared" si="23"/>
        <v>84.323107233323952</v>
      </c>
      <c r="O102" s="1147">
        <v>6</v>
      </c>
      <c r="P102" s="1047">
        <f t="shared" si="27"/>
        <v>0.16887137630171686</v>
      </c>
      <c r="Q102" s="1034">
        <v>7</v>
      </c>
      <c r="R102" s="1035">
        <f t="shared" si="28"/>
        <v>0.19701660568533633</v>
      </c>
      <c r="S102" s="1034">
        <v>307</v>
      </c>
      <c r="T102" s="1040">
        <f t="shared" si="33"/>
        <v>8.6405854207711794</v>
      </c>
      <c r="U102" s="1034">
        <v>223</v>
      </c>
      <c r="V102" s="1040">
        <f t="shared" si="29"/>
        <v>6.2763861525471434</v>
      </c>
      <c r="W102" s="1034">
        <v>1</v>
      </c>
      <c r="X102" s="1033">
        <f t="shared" si="24"/>
        <v>2.8145229383619477E-2</v>
      </c>
      <c r="Y102" s="1034">
        <v>1</v>
      </c>
      <c r="Z102" s="1118">
        <f t="shared" si="30"/>
        <v>2.8145229383619477E-2</v>
      </c>
    </row>
    <row r="103" spans="1:26" ht="15.75" thickBot="1" x14ac:dyDescent="0.3">
      <c r="A103" s="1519"/>
      <c r="B103" s="1084" t="s">
        <v>813</v>
      </c>
      <c r="C103" s="1084" t="s">
        <v>814</v>
      </c>
      <c r="D103" s="1149">
        <v>2135</v>
      </c>
      <c r="E103" s="1150">
        <v>2130</v>
      </c>
      <c r="F103" s="1053">
        <f t="shared" si="31"/>
        <v>99.76580796252928</v>
      </c>
      <c r="G103" s="1084">
        <v>13</v>
      </c>
      <c r="H103" s="1055">
        <f t="shared" si="32"/>
        <v>0.61032863849765262</v>
      </c>
      <c r="I103" s="1150">
        <v>2117</v>
      </c>
      <c r="J103" s="1057">
        <f t="shared" si="26"/>
        <v>99.389671361502351</v>
      </c>
      <c r="K103" s="1050">
        <v>11</v>
      </c>
      <c r="L103" s="1053">
        <f t="shared" si="25"/>
        <v>0.51960321209258387</v>
      </c>
      <c r="M103" s="1151">
        <v>1685</v>
      </c>
      <c r="N103" s="1055">
        <f t="shared" si="23"/>
        <v>79.593764761454892</v>
      </c>
      <c r="O103" s="1050">
        <v>4</v>
      </c>
      <c r="P103" s="1060">
        <f t="shared" si="27"/>
        <v>0.1889466225791214</v>
      </c>
      <c r="Q103" s="1050">
        <v>3</v>
      </c>
      <c r="R103" s="1055">
        <f t="shared" si="28"/>
        <v>0.14170996693434107</v>
      </c>
      <c r="S103" s="1151">
        <v>157</v>
      </c>
      <c r="T103" s="1062">
        <f t="shared" si="33"/>
        <v>7.416154936230515</v>
      </c>
      <c r="U103" s="1050">
        <v>252</v>
      </c>
      <c r="V103" s="1062">
        <f t="shared" si="29"/>
        <v>11.903637222484647</v>
      </c>
      <c r="W103" s="1050">
        <v>3</v>
      </c>
      <c r="X103" s="1053">
        <f t="shared" si="24"/>
        <v>0.14170996693434107</v>
      </c>
      <c r="Y103" s="1050">
        <v>2</v>
      </c>
      <c r="Z103" s="1121">
        <f t="shared" si="30"/>
        <v>9.4473311289560699E-2</v>
      </c>
    </row>
    <row r="104" spans="1:26" ht="15.75" thickTop="1" x14ac:dyDescent="0.25">
      <c r="A104" s="1513" t="s">
        <v>148</v>
      </c>
      <c r="B104" s="1065" t="s">
        <v>815</v>
      </c>
      <c r="C104" s="1065" t="s">
        <v>816</v>
      </c>
      <c r="D104" s="1066">
        <v>3657</v>
      </c>
      <c r="E104" s="1067">
        <v>3601</v>
      </c>
      <c r="F104" s="1068">
        <f t="shared" si="31"/>
        <v>98.468690183210285</v>
      </c>
      <c r="G104" s="1069">
        <v>21</v>
      </c>
      <c r="H104" s="1070">
        <f t="shared" si="32"/>
        <v>0.58317134129408499</v>
      </c>
      <c r="I104" s="1069">
        <v>3580</v>
      </c>
      <c r="J104" s="1071">
        <f t="shared" si="26"/>
        <v>99.41682865870591</v>
      </c>
      <c r="K104" s="1066">
        <v>21</v>
      </c>
      <c r="L104" s="1068">
        <f t="shared" si="25"/>
        <v>0.58659217877094971</v>
      </c>
      <c r="M104" s="1069">
        <v>2998</v>
      </c>
      <c r="N104" s="1070">
        <f t="shared" si="23"/>
        <v>83.743016759776538</v>
      </c>
      <c r="O104" s="1066">
        <v>12</v>
      </c>
      <c r="P104" s="1116">
        <f t="shared" si="27"/>
        <v>0.33519553072625696</v>
      </c>
      <c r="Q104" s="1069">
        <v>10</v>
      </c>
      <c r="R104" s="1070">
        <f t="shared" si="28"/>
        <v>0.27932960893854747</v>
      </c>
      <c r="S104" s="1069">
        <v>267</v>
      </c>
      <c r="T104" s="1075">
        <f t="shared" si="33"/>
        <v>7.4581005586592184</v>
      </c>
      <c r="U104" s="1069">
        <v>261</v>
      </c>
      <c r="V104" s="1075">
        <f t="shared" si="29"/>
        <v>7.2905027932960902</v>
      </c>
      <c r="W104" s="1066">
        <v>9</v>
      </c>
      <c r="X104" s="1068">
        <f t="shared" si="24"/>
        <v>0.25139664804469275</v>
      </c>
      <c r="Y104" s="1076">
        <v>2</v>
      </c>
      <c r="Z104" s="1117">
        <f t="shared" si="30"/>
        <v>5.5865921787709494E-2</v>
      </c>
    </row>
    <row r="105" spans="1:26" x14ac:dyDescent="0.25">
      <c r="A105" s="1514"/>
      <c r="B105" s="1030"/>
      <c r="C105" s="1030" t="s">
        <v>817</v>
      </c>
      <c r="D105" s="1031">
        <v>4197</v>
      </c>
      <c r="E105" s="1032">
        <v>4195</v>
      </c>
      <c r="F105" s="1033">
        <f t="shared" si="31"/>
        <v>99.952346914462709</v>
      </c>
      <c r="G105" s="1034">
        <v>19</v>
      </c>
      <c r="H105" s="1035">
        <f t="shared" si="32"/>
        <v>0.45292014302741357</v>
      </c>
      <c r="I105" s="1034">
        <v>4176</v>
      </c>
      <c r="J105" s="1036">
        <f t="shared" si="26"/>
        <v>99.547079856972587</v>
      </c>
      <c r="K105" s="1031">
        <v>19</v>
      </c>
      <c r="L105" s="1033">
        <f t="shared" si="25"/>
        <v>0.4549808429118774</v>
      </c>
      <c r="M105" s="1034">
        <v>3526</v>
      </c>
      <c r="N105" s="1035">
        <f t="shared" si="23"/>
        <v>84.434865900383144</v>
      </c>
      <c r="O105" s="1031">
        <v>8</v>
      </c>
      <c r="P105" s="1047">
        <f t="shared" si="27"/>
        <v>0.19157088122605362</v>
      </c>
      <c r="Q105" s="1034">
        <v>9</v>
      </c>
      <c r="R105" s="1035">
        <f t="shared" si="28"/>
        <v>0.21551724137931033</v>
      </c>
      <c r="S105" s="1034">
        <v>333</v>
      </c>
      <c r="T105" s="1040">
        <f t="shared" si="33"/>
        <v>7.9741379310344831</v>
      </c>
      <c r="U105" s="1034">
        <v>276</v>
      </c>
      <c r="V105" s="1040">
        <f t="shared" si="29"/>
        <v>6.6091954022988508</v>
      </c>
      <c r="W105" s="1031">
        <v>2</v>
      </c>
      <c r="X105" s="1033">
        <f t="shared" si="24"/>
        <v>4.7892720306513405E-2</v>
      </c>
      <c r="Y105" s="1041">
        <v>3</v>
      </c>
      <c r="Z105" s="1118">
        <f t="shared" si="30"/>
        <v>7.183908045977011E-2</v>
      </c>
    </row>
    <row r="106" spans="1:26" x14ac:dyDescent="0.25">
      <c r="A106" s="1514"/>
      <c r="B106" s="1030" t="s">
        <v>818</v>
      </c>
      <c r="C106" s="1030" t="s">
        <v>819</v>
      </c>
      <c r="D106" s="1078">
        <v>2062</v>
      </c>
      <c r="E106" s="1032">
        <v>2025</v>
      </c>
      <c r="F106" s="1033">
        <f t="shared" si="31"/>
        <v>98.205625606207576</v>
      </c>
      <c r="G106" s="1079">
        <v>12</v>
      </c>
      <c r="H106" s="1035">
        <f t="shared" si="32"/>
        <v>0.59259259259259256</v>
      </c>
      <c r="I106" s="1079">
        <v>2013</v>
      </c>
      <c r="J106" s="1036">
        <f t="shared" si="26"/>
        <v>99.407407407407405</v>
      </c>
      <c r="K106" s="1044">
        <v>27</v>
      </c>
      <c r="L106" s="1033">
        <f t="shared" si="25"/>
        <v>1.3412816691505216</v>
      </c>
      <c r="M106" s="1046">
        <v>1362</v>
      </c>
      <c r="N106" s="1035">
        <f t="shared" si="23"/>
        <v>67.660208643815196</v>
      </c>
      <c r="O106" s="1044">
        <v>30</v>
      </c>
      <c r="P106" s="1047">
        <f t="shared" si="27"/>
        <v>1.4903129657228018</v>
      </c>
      <c r="Q106" s="1046">
        <v>4</v>
      </c>
      <c r="R106" s="1035">
        <f t="shared" si="28"/>
        <v>0.19870839542970692</v>
      </c>
      <c r="S106" s="1046">
        <v>301</v>
      </c>
      <c r="T106" s="1040">
        <f t="shared" si="33"/>
        <v>14.952806756085444</v>
      </c>
      <c r="U106" s="1046">
        <v>281</v>
      </c>
      <c r="V106" s="1040">
        <f t="shared" si="29"/>
        <v>13.959264778936911</v>
      </c>
      <c r="W106" s="1044">
        <v>7</v>
      </c>
      <c r="X106" s="1033">
        <f t="shared" si="24"/>
        <v>0.34773969200198707</v>
      </c>
      <c r="Y106" s="1049">
        <v>1</v>
      </c>
      <c r="Z106" s="1118">
        <f t="shared" si="30"/>
        <v>4.967709885742673E-2</v>
      </c>
    </row>
    <row r="107" spans="1:26" x14ac:dyDescent="0.25">
      <c r="A107" s="1514"/>
      <c r="B107" s="1030" t="s">
        <v>147</v>
      </c>
      <c r="C107" s="1152" t="s">
        <v>820</v>
      </c>
      <c r="D107" s="1037">
        <v>2159</v>
      </c>
      <c r="E107" s="1093">
        <v>2155</v>
      </c>
      <c r="F107" s="1033">
        <f t="shared" si="31"/>
        <v>99.81472904122279</v>
      </c>
      <c r="G107" s="1081">
        <v>31</v>
      </c>
      <c r="H107" s="1035">
        <f t="shared" si="32"/>
        <v>1.4385150812064964</v>
      </c>
      <c r="I107" s="1048">
        <v>2124</v>
      </c>
      <c r="J107" s="1036">
        <f t="shared" si="26"/>
        <v>98.561484918793511</v>
      </c>
      <c r="K107" s="1036">
        <v>7</v>
      </c>
      <c r="L107" s="1033">
        <f t="shared" si="25"/>
        <v>0.3295668549905838</v>
      </c>
      <c r="M107" s="1082">
        <v>1404</v>
      </c>
      <c r="N107" s="1035">
        <f t="shared" si="23"/>
        <v>66.101694915254242</v>
      </c>
      <c r="O107" s="1031">
        <v>5</v>
      </c>
      <c r="P107" s="1047">
        <f t="shared" si="27"/>
        <v>0.23540489642184556</v>
      </c>
      <c r="Q107" s="1034">
        <v>7</v>
      </c>
      <c r="R107" s="1035">
        <f t="shared" si="28"/>
        <v>0.3295668549905838</v>
      </c>
      <c r="S107" s="1034">
        <v>298</v>
      </c>
      <c r="T107" s="1040">
        <f t="shared" si="33"/>
        <v>14.030131826741995</v>
      </c>
      <c r="U107" s="1034">
        <v>398</v>
      </c>
      <c r="V107" s="1040">
        <f t="shared" si="29"/>
        <v>18.73822975517891</v>
      </c>
      <c r="W107" s="1034">
        <v>3</v>
      </c>
      <c r="X107" s="1033">
        <f t="shared" si="24"/>
        <v>0.14124293785310735</v>
      </c>
      <c r="Y107" s="1120">
        <v>2</v>
      </c>
      <c r="Z107" s="1118">
        <f t="shared" si="30"/>
        <v>9.4161958568738227E-2</v>
      </c>
    </row>
    <row r="108" spans="1:26" x14ac:dyDescent="0.25">
      <c r="A108" s="1514"/>
      <c r="B108" s="1030"/>
      <c r="C108" s="1152" t="s">
        <v>821</v>
      </c>
      <c r="D108" s="1081">
        <v>2597</v>
      </c>
      <c r="E108" s="1094">
        <v>2592</v>
      </c>
      <c r="F108" s="1033">
        <f>E108/D108*100</f>
        <v>99.807470157874462</v>
      </c>
      <c r="G108" s="1031">
        <v>37</v>
      </c>
      <c r="H108" s="1035">
        <f t="shared" si="32"/>
        <v>1.4274691358024691</v>
      </c>
      <c r="I108" s="1094">
        <v>2555</v>
      </c>
      <c r="J108" s="1036">
        <f t="shared" si="26"/>
        <v>98.572530864197532</v>
      </c>
      <c r="K108" s="1036">
        <v>5</v>
      </c>
      <c r="L108" s="1033">
        <f t="shared" si="25"/>
        <v>0.19569471624266144</v>
      </c>
      <c r="M108" s="1082">
        <v>1752</v>
      </c>
      <c r="N108" s="1035">
        <f t="shared" si="23"/>
        <v>68.571428571428569</v>
      </c>
      <c r="O108" s="1036">
        <v>3</v>
      </c>
      <c r="P108" s="1047">
        <f t="shared" si="27"/>
        <v>0.11741682974559686</v>
      </c>
      <c r="Q108" s="1031">
        <v>12</v>
      </c>
      <c r="R108" s="1035">
        <f t="shared" si="28"/>
        <v>0.46966731898238745</v>
      </c>
      <c r="S108" s="1094">
        <v>381</v>
      </c>
      <c r="T108" s="1040">
        <f t="shared" si="33"/>
        <v>14.911937377690801</v>
      </c>
      <c r="U108" s="1031">
        <v>394</v>
      </c>
      <c r="V108" s="1040">
        <f t="shared" si="29"/>
        <v>15.420743639921723</v>
      </c>
      <c r="W108" s="1031">
        <v>5</v>
      </c>
      <c r="X108" s="1033">
        <f t="shared" si="24"/>
        <v>0.19569471624266144</v>
      </c>
      <c r="Y108" s="1031">
        <v>3</v>
      </c>
      <c r="Z108" s="1118">
        <f t="shared" si="30"/>
        <v>0.11741682974559686</v>
      </c>
    </row>
    <row r="109" spans="1:26" ht="15.75" thickBot="1" x14ac:dyDescent="0.3">
      <c r="A109" s="1516"/>
      <c r="B109" s="1084" t="s">
        <v>822</v>
      </c>
      <c r="C109" s="1084" t="s">
        <v>823</v>
      </c>
      <c r="D109" s="1085">
        <v>6967</v>
      </c>
      <c r="E109" s="1124">
        <v>6961</v>
      </c>
      <c r="F109" s="1053">
        <f t="shared" si="31"/>
        <v>99.913879718673755</v>
      </c>
      <c r="G109" s="1085">
        <v>45</v>
      </c>
      <c r="H109" s="1055">
        <f t="shared" si="32"/>
        <v>0.64645884212038496</v>
      </c>
      <c r="I109" s="1125">
        <v>6916</v>
      </c>
      <c r="J109" s="1057">
        <f t="shared" si="26"/>
        <v>99.353541157879604</v>
      </c>
      <c r="K109" s="1153">
        <v>9</v>
      </c>
      <c r="L109" s="1053">
        <f t="shared" si="25"/>
        <v>0.13013302486986697</v>
      </c>
      <c r="M109" s="1153">
        <v>6271</v>
      </c>
      <c r="N109" s="1055">
        <f t="shared" si="23"/>
        <v>90.673799884326201</v>
      </c>
      <c r="O109" s="1153">
        <v>14</v>
      </c>
      <c r="P109" s="1060">
        <f t="shared" si="27"/>
        <v>0.20242914979757085</v>
      </c>
      <c r="Q109" s="1056">
        <v>11</v>
      </c>
      <c r="R109" s="1055">
        <f t="shared" si="28"/>
        <v>0.15905147484094853</v>
      </c>
      <c r="S109" s="1056">
        <v>304</v>
      </c>
      <c r="T109" s="1062">
        <f t="shared" si="33"/>
        <v>4.395604395604396</v>
      </c>
      <c r="U109" s="1056">
        <v>298</v>
      </c>
      <c r="V109" s="1062">
        <f t="shared" si="29"/>
        <v>4.3088490456911508</v>
      </c>
      <c r="W109" s="1056">
        <v>7</v>
      </c>
      <c r="X109" s="1053">
        <f t="shared" si="24"/>
        <v>0.10121457489878542</v>
      </c>
      <c r="Y109" s="1154">
        <v>2</v>
      </c>
      <c r="Z109" s="1121">
        <f t="shared" si="30"/>
        <v>2.8918449971081547E-2</v>
      </c>
    </row>
    <row r="110" spans="1:26" ht="23.25" customHeight="1" thickBot="1" x14ac:dyDescent="0.3">
      <c r="A110" s="1511" t="s">
        <v>824</v>
      </c>
      <c r="B110" s="1512"/>
      <c r="C110" s="1155"/>
      <c r="D110" s="1156">
        <f>SUM(D32:D109)</f>
        <v>236350</v>
      </c>
      <c r="E110" s="1157">
        <f>SUM(E32:E109)</f>
        <v>234835</v>
      </c>
      <c r="F110" s="1158">
        <f t="shared" si="31"/>
        <v>99.359001480854673</v>
      </c>
      <c r="G110" s="1157">
        <f>SUM(G32:G109)</f>
        <v>2008</v>
      </c>
      <c r="H110" s="1159">
        <f t="shared" si="32"/>
        <v>0.85506845231758477</v>
      </c>
      <c r="I110" s="1157">
        <f>SUM(I32:I109)</f>
        <v>232827</v>
      </c>
      <c r="J110" s="1160">
        <f t="shared" si="26"/>
        <v>99.144931547682418</v>
      </c>
      <c r="K110" s="1156">
        <f>SUM(K32:K109)</f>
        <v>1197</v>
      </c>
      <c r="L110" s="1158">
        <f t="shared" si="25"/>
        <v>0.5141156309190944</v>
      </c>
      <c r="M110" s="1157">
        <f>SUM(M32:M109)</f>
        <v>181887</v>
      </c>
      <c r="N110" s="1159">
        <f t="shared" si="23"/>
        <v>78.121094202991927</v>
      </c>
      <c r="O110" s="1156">
        <f>SUM(O32:O109)</f>
        <v>997</v>
      </c>
      <c r="P110" s="1161">
        <f t="shared" si="27"/>
        <v>0.42821494070704857</v>
      </c>
      <c r="Q110" s="1157">
        <f>SUM(Q32:Q109)</f>
        <v>827</v>
      </c>
      <c r="R110" s="1159">
        <f t="shared" si="28"/>
        <v>0.35519935402680963</v>
      </c>
      <c r="S110" s="1157">
        <f>SUM(S32:S109)</f>
        <v>19716</v>
      </c>
      <c r="T110" s="1162">
        <f t="shared" si="33"/>
        <v>8.4680900411034798</v>
      </c>
      <c r="U110" s="1157">
        <f>SUM(U32:U109)</f>
        <v>27660</v>
      </c>
      <c r="V110" s="1162">
        <f t="shared" si="29"/>
        <v>11.880065456325942</v>
      </c>
      <c r="W110" s="1156">
        <f>SUM(W32:W109)</f>
        <v>362</v>
      </c>
      <c r="X110" s="1158">
        <f t="shared" si="24"/>
        <v>0.155480249283803</v>
      </c>
      <c r="Y110" s="1157">
        <f>SUM(Y32:Y109)</f>
        <v>181</v>
      </c>
      <c r="Z110" s="1163">
        <f t="shared" si="30"/>
        <v>7.7740124641901498E-2</v>
      </c>
    </row>
    <row r="111" spans="1:26" ht="15.75" thickTop="1" x14ac:dyDescent="0.25"/>
  </sheetData>
  <mergeCells count="38">
    <mergeCell ref="A3:Z3"/>
    <mergeCell ref="A4:Z4"/>
    <mergeCell ref="J5:N5"/>
    <mergeCell ref="A8:AA8"/>
    <mergeCell ref="A10:A11"/>
    <mergeCell ref="C10:C11"/>
    <mergeCell ref="D10:D11"/>
    <mergeCell ref="E10:E11"/>
    <mergeCell ref="F10:F11"/>
    <mergeCell ref="G10:G11"/>
    <mergeCell ref="A41:A47"/>
    <mergeCell ref="H10:H11"/>
    <mergeCell ref="I10:I11"/>
    <mergeCell ref="J10:Y10"/>
    <mergeCell ref="A26:B26"/>
    <mergeCell ref="A12:A25"/>
    <mergeCell ref="D30:D31"/>
    <mergeCell ref="E30:E31"/>
    <mergeCell ref="F30:F31"/>
    <mergeCell ref="G30:G31"/>
    <mergeCell ref="H30:H31"/>
    <mergeCell ref="I30:I31"/>
    <mergeCell ref="J30:J31"/>
    <mergeCell ref="K30:Z30"/>
    <mergeCell ref="A32:A35"/>
    <mergeCell ref="A36:A40"/>
    <mergeCell ref="A110:B110"/>
    <mergeCell ref="A48:A54"/>
    <mergeCell ref="A55:A58"/>
    <mergeCell ref="A59:A64"/>
    <mergeCell ref="A65:A69"/>
    <mergeCell ref="A70:A74"/>
    <mergeCell ref="A75:A79"/>
    <mergeCell ref="A80:A84"/>
    <mergeCell ref="A85:A90"/>
    <mergeCell ref="A91:A96"/>
    <mergeCell ref="A97:A103"/>
    <mergeCell ref="A104:A10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1"/>
  <sheetViews>
    <sheetView workbookViewId="0">
      <selection activeCell="J12" sqref="J12"/>
    </sheetView>
  </sheetViews>
  <sheetFormatPr defaultRowHeight="15" x14ac:dyDescent="0.25"/>
  <cols>
    <col min="1" max="1" width="16.28515625" style="677" customWidth="1"/>
    <col min="2" max="2" width="28.5703125" style="677" customWidth="1"/>
    <col min="3" max="4" width="9.140625" style="1280"/>
    <col min="5" max="5" width="9.140625" style="1167"/>
    <col min="6" max="6" width="9.140625" style="677"/>
    <col min="7" max="7" width="9.140625" style="1167"/>
    <col min="8" max="8" width="9.140625" style="677"/>
    <col min="9" max="9" width="9.140625" style="1167"/>
    <col min="10" max="10" width="9.140625" style="677"/>
    <col min="11" max="11" width="9.140625" style="1167"/>
    <col min="12" max="12" width="9.140625" style="677"/>
    <col min="13" max="13" width="9.140625" style="1167"/>
    <col min="14" max="14" width="9.140625" style="677"/>
    <col min="15" max="15" width="9.140625" style="1167"/>
    <col min="16" max="16" width="9.140625" style="677"/>
    <col min="17" max="17" width="9.140625" style="1167"/>
    <col min="18" max="18" width="9.140625" style="677"/>
    <col min="19" max="19" width="9.140625" style="1167"/>
    <col min="20" max="20" width="9.140625" style="677"/>
    <col min="21" max="21" width="9.140625" style="1167"/>
    <col min="22" max="22" width="9.140625" style="677"/>
    <col min="23" max="23" width="9.140625" style="1167"/>
    <col min="24" max="24" width="9.140625" style="677"/>
    <col min="25" max="25" width="9.140625" style="1167"/>
    <col min="26" max="16384" width="9.140625" style="677"/>
  </cols>
  <sheetData>
    <row r="1" spans="1:26" s="13" customFormat="1" x14ac:dyDescent="0.25">
      <c r="C1" s="189"/>
      <c r="D1" s="1279"/>
      <c r="E1" s="15"/>
      <c r="I1" s="16"/>
      <c r="J1" s="16"/>
      <c r="K1" s="16"/>
      <c r="L1" s="16"/>
      <c r="M1" s="16"/>
      <c r="N1" s="16"/>
      <c r="O1" s="16"/>
      <c r="R1" s="17"/>
      <c r="S1" s="17"/>
      <c r="X1" s="18"/>
    </row>
    <row r="2" spans="1:26" s="13" customFormat="1" x14ac:dyDescent="0.25">
      <c r="C2" s="189"/>
      <c r="D2" s="1279"/>
      <c r="E2" s="15"/>
      <c r="I2" s="16"/>
      <c r="J2" s="16"/>
      <c r="K2" s="16"/>
      <c r="L2" s="16"/>
      <c r="M2" s="16"/>
      <c r="N2" s="16"/>
      <c r="O2" s="16"/>
      <c r="R2" s="17"/>
      <c r="S2" s="17"/>
      <c r="X2" s="18"/>
    </row>
    <row r="3" spans="1:26" s="13" customFormat="1" ht="18.75" x14ac:dyDescent="0.25">
      <c r="B3" s="1325" t="s">
        <v>173</v>
      </c>
      <c r="C3" s="1325"/>
      <c r="D3" s="1325"/>
      <c r="E3" s="1325"/>
      <c r="F3" s="1325"/>
      <c r="G3" s="1325"/>
      <c r="H3" s="1325"/>
      <c r="I3" s="1325"/>
      <c r="J3" s="1325"/>
      <c r="K3" s="1325"/>
      <c r="L3" s="1325"/>
      <c r="M3" s="1325"/>
      <c r="N3" s="1325"/>
      <c r="O3" s="1325"/>
      <c r="P3" s="1325"/>
      <c r="Q3" s="1325"/>
      <c r="R3" s="1325"/>
      <c r="S3" s="1325"/>
      <c r="T3" s="1325"/>
      <c r="U3" s="1325"/>
      <c r="V3" s="1325"/>
      <c r="W3" s="1325"/>
      <c r="X3" s="1325"/>
    </row>
    <row r="4" spans="1:26" s="13" customFormat="1" ht="15.75" x14ac:dyDescent="0.25">
      <c r="B4" s="1326" t="s">
        <v>174</v>
      </c>
      <c r="C4" s="1326"/>
      <c r="D4" s="1326"/>
      <c r="E4" s="1326"/>
      <c r="F4" s="1326"/>
      <c r="G4" s="1326"/>
      <c r="H4" s="1326"/>
      <c r="I4" s="1326"/>
      <c r="J4" s="1326"/>
      <c r="K4" s="1326"/>
      <c r="L4" s="1326"/>
      <c r="M4" s="1326"/>
      <c r="N4" s="1326"/>
      <c r="O4" s="1326"/>
      <c r="P4" s="1326"/>
      <c r="Q4" s="1326"/>
      <c r="R4" s="1326"/>
      <c r="S4" s="1326"/>
      <c r="T4" s="1326"/>
      <c r="U4" s="1326"/>
      <c r="V4" s="1326"/>
      <c r="W4" s="1326"/>
      <c r="X4" s="1326"/>
    </row>
    <row r="5" spans="1:26" s="13" customFormat="1" ht="21" x14ac:dyDescent="0.25">
      <c r="B5" s="1013"/>
      <c r="C5" s="171"/>
      <c r="D5" s="172"/>
      <c r="E5" s="1012"/>
      <c r="F5" s="1013"/>
      <c r="G5" s="1013"/>
      <c r="H5" s="1327" t="s">
        <v>175</v>
      </c>
      <c r="I5" s="1327"/>
      <c r="J5" s="1327"/>
      <c r="K5" s="1327"/>
      <c r="L5" s="1327"/>
      <c r="M5" s="1327"/>
      <c r="N5" s="1327"/>
      <c r="O5" s="1327"/>
      <c r="P5" s="1327"/>
      <c r="Q5" s="1327"/>
      <c r="R5" s="1013"/>
      <c r="S5" s="1013"/>
      <c r="T5" s="1013"/>
      <c r="U5" s="1013"/>
      <c r="X5" s="18"/>
    </row>
    <row r="6" spans="1:26" s="13" customFormat="1" ht="18.75" x14ac:dyDescent="0.25">
      <c r="B6" s="21"/>
      <c r="C6" s="173"/>
      <c r="D6" s="174"/>
      <c r="E6" s="23"/>
      <c r="F6" s="21"/>
      <c r="G6" s="21"/>
      <c r="H6" s="21"/>
      <c r="I6" s="24"/>
      <c r="J6" s="24"/>
      <c r="K6" s="1286" t="s">
        <v>950</v>
      </c>
      <c r="L6" s="1287"/>
      <c r="M6" s="24"/>
      <c r="N6" s="24"/>
      <c r="O6" s="24"/>
      <c r="P6" s="21"/>
      <c r="Q6" s="21"/>
      <c r="R6" s="25"/>
      <c r="S6" s="25"/>
      <c r="T6" s="21"/>
      <c r="U6" s="21"/>
      <c r="X6" s="18"/>
    </row>
    <row r="7" spans="1:26" s="13" customFormat="1" ht="18.75" x14ac:dyDescent="0.25">
      <c r="B7" s="1325" t="s">
        <v>0</v>
      </c>
      <c r="C7" s="1325"/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  <c r="Y7" s="1325"/>
    </row>
    <row r="13" spans="1:26" ht="15.75" thickBot="1" x14ac:dyDescent="0.3"/>
    <row r="14" spans="1:26" ht="16.5" thickTop="1" x14ac:dyDescent="0.25">
      <c r="A14" s="1555" t="s">
        <v>1</v>
      </c>
      <c r="B14" s="1541" t="s">
        <v>2</v>
      </c>
      <c r="C14" s="1543" t="s">
        <v>3</v>
      </c>
      <c r="D14" s="1545" t="s">
        <v>4</v>
      </c>
      <c r="E14" s="1547" t="s">
        <v>5</v>
      </c>
      <c r="F14" s="1549" t="s">
        <v>6</v>
      </c>
      <c r="G14" s="1547" t="s">
        <v>5</v>
      </c>
      <c r="H14" s="1551" t="s">
        <v>7</v>
      </c>
      <c r="I14" s="1553" t="s">
        <v>5</v>
      </c>
      <c r="J14" s="1328" t="s">
        <v>8</v>
      </c>
      <c r="K14" s="1329"/>
      <c r="L14" s="1329"/>
      <c r="M14" s="1329"/>
      <c r="N14" s="1329"/>
      <c r="O14" s="1329"/>
      <c r="P14" s="1329"/>
      <c r="Q14" s="1329"/>
      <c r="R14" s="1329"/>
      <c r="S14" s="1329"/>
      <c r="T14" s="1329"/>
      <c r="U14" s="1329"/>
      <c r="V14" s="1329"/>
      <c r="W14" s="1329"/>
      <c r="X14" s="1329"/>
      <c r="Y14" s="1330"/>
    </row>
    <row r="15" spans="1:26" ht="16.5" thickBot="1" x14ac:dyDescent="0.3">
      <c r="A15" s="1424"/>
      <c r="B15" s="1542"/>
      <c r="C15" s="1544"/>
      <c r="D15" s="1546"/>
      <c r="E15" s="1548"/>
      <c r="F15" s="1550"/>
      <c r="G15" s="1548"/>
      <c r="H15" s="1552"/>
      <c r="I15" s="1554"/>
      <c r="J15" s="34" t="s">
        <v>9</v>
      </c>
      <c r="K15" s="35" t="s">
        <v>5</v>
      </c>
      <c r="L15" s="34" t="s">
        <v>10</v>
      </c>
      <c r="M15" s="35" t="s">
        <v>5</v>
      </c>
      <c r="N15" s="34" t="s">
        <v>11</v>
      </c>
      <c r="O15" s="35" t="s">
        <v>5</v>
      </c>
      <c r="P15" s="34" t="s">
        <v>12</v>
      </c>
      <c r="Q15" s="35" t="s">
        <v>5</v>
      </c>
      <c r="R15" s="34" t="s">
        <v>13</v>
      </c>
      <c r="S15" s="35" t="s">
        <v>5</v>
      </c>
      <c r="T15" s="34" t="s">
        <v>14</v>
      </c>
      <c r="U15" s="35" t="s">
        <v>5</v>
      </c>
      <c r="V15" s="34" t="s">
        <v>15</v>
      </c>
      <c r="W15" s="36" t="s">
        <v>5</v>
      </c>
      <c r="X15" s="34" t="s">
        <v>16</v>
      </c>
      <c r="Y15" s="1164" t="s">
        <v>5</v>
      </c>
      <c r="Z15" s="422"/>
    </row>
    <row r="16" spans="1:26" ht="15.75" x14ac:dyDescent="0.25">
      <c r="A16" s="1424" t="s">
        <v>191</v>
      </c>
      <c r="B16" s="1185" t="s">
        <v>825</v>
      </c>
      <c r="C16" s="1174">
        <v>24520</v>
      </c>
      <c r="D16" s="1175">
        <v>24494</v>
      </c>
      <c r="E16" s="1169">
        <f>D16*100/C16</f>
        <v>99.893964110929858</v>
      </c>
      <c r="F16" s="1168">
        <v>256</v>
      </c>
      <c r="G16" s="1169">
        <f>F16*100/D16</f>
        <v>1.0451539152445497</v>
      </c>
      <c r="H16" s="1175">
        <f>D16-F16</f>
        <v>24238</v>
      </c>
      <c r="I16" s="1169">
        <f>H16*100/D16</f>
        <v>98.954846084755445</v>
      </c>
      <c r="J16" s="1168">
        <v>469</v>
      </c>
      <c r="K16" s="1169">
        <f>J16*100/H16</f>
        <v>1.9349781335093654</v>
      </c>
      <c r="L16" s="1175">
        <f>H16-J16-N16-P16-R16-T16-V16-X16</f>
        <v>14393</v>
      </c>
      <c r="M16" s="1169">
        <f>L16*100/H16</f>
        <v>59.381962208102976</v>
      </c>
      <c r="N16" s="1175">
        <v>104</v>
      </c>
      <c r="O16" s="1169">
        <f>N16*100/H16</f>
        <v>0.42907830679098935</v>
      </c>
      <c r="P16" s="1168">
        <v>8</v>
      </c>
      <c r="Q16" s="1169">
        <f>P16*100/H16</f>
        <v>3.300602359930687E-2</v>
      </c>
      <c r="R16" s="1175">
        <v>7619</v>
      </c>
      <c r="S16" s="1169">
        <f>R16*100/H16</f>
        <v>31.434111725389883</v>
      </c>
      <c r="T16" s="1175">
        <v>1573</v>
      </c>
      <c r="U16" s="1169">
        <f>T16*100/H16</f>
        <v>6.4898093902137139</v>
      </c>
      <c r="V16" s="1168">
        <v>47</v>
      </c>
      <c r="W16" s="1169">
        <f>V16*100/H16</f>
        <v>0.19391038864592788</v>
      </c>
      <c r="X16" s="1168">
        <v>25</v>
      </c>
      <c r="Y16" s="1170">
        <f>X16*100/H16</f>
        <v>0.10314382374783398</v>
      </c>
      <c r="Z16" s="422"/>
    </row>
    <row r="17" spans="1:28" ht="15.75" x14ac:dyDescent="0.25">
      <c r="A17" s="1424"/>
      <c r="B17" s="1186" t="s">
        <v>826</v>
      </c>
      <c r="C17" s="1176">
        <v>24332</v>
      </c>
      <c r="D17" s="446">
        <v>24320</v>
      </c>
      <c r="E17" s="452">
        <f t="shared" ref="E17:E30" si="0">D17*100/C17</f>
        <v>99.950682229163249</v>
      </c>
      <c r="F17" s="1171">
        <v>134</v>
      </c>
      <c r="G17" s="452">
        <f t="shared" ref="G17:G30" si="1">F17*100/D17</f>
        <v>0.55098684210526316</v>
      </c>
      <c r="H17" s="446">
        <f t="shared" ref="H17:H29" si="2">D17-F17</f>
        <v>24186</v>
      </c>
      <c r="I17" s="452">
        <f t="shared" ref="I17:I29" si="3">H17*100/D17</f>
        <v>99.44901315789474</v>
      </c>
      <c r="J17" s="1171">
        <v>0</v>
      </c>
      <c r="K17" s="452">
        <f t="shared" ref="K17:K30" si="4">J17*100/H17</f>
        <v>0</v>
      </c>
      <c r="L17" s="446">
        <f t="shared" ref="L17:L30" si="5">H17-J17-N17-P17-R17-T17-V17-X17</f>
        <v>16473</v>
      </c>
      <c r="M17" s="452">
        <f t="shared" ref="M17:M30" si="6">L17*100/H17</f>
        <v>68.109650210865794</v>
      </c>
      <c r="N17" s="446">
        <v>89</v>
      </c>
      <c r="O17" s="452">
        <f t="shared" ref="O17:O30" si="7">N17*100/H17</f>
        <v>0.36798147688745553</v>
      </c>
      <c r="P17" s="1171">
        <v>69</v>
      </c>
      <c r="Q17" s="452">
        <f t="shared" ref="Q17:Q30" si="8">P17*100/H17</f>
        <v>0.28528901017117342</v>
      </c>
      <c r="R17" s="446">
        <v>7056</v>
      </c>
      <c r="S17" s="452">
        <f t="shared" ref="S17:S30" si="9">R17*100/H17</f>
        <v>29.173902257504341</v>
      </c>
      <c r="T17" s="446">
        <v>376</v>
      </c>
      <c r="U17" s="452">
        <f t="shared" ref="U17:U30" si="10">T17*100/H17</f>
        <v>1.5546183742661044</v>
      </c>
      <c r="V17" s="1171">
        <v>45</v>
      </c>
      <c r="W17" s="452">
        <f t="shared" ref="W17:W30" si="11">V17*100/H17</f>
        <v>0.18605805011163484</v>
      </c>
      <c r="X17" s="1171">
        <v>78</v>
      </c>
      <c r="Y17" s="454">
        <f t="shared" ref="Y17:Y30" si="12">X17*100/H17</f>
        <v>0.3225006201935004</v>
      </c>
      <c r="Z17" s="422"/>
    </row>
    <row r="18" spans="1:28" ht="15.75" x14ac:dyDescent="0.25">
      <c r="A18" s="1424"/>
      <c r="B18" s="1186" t="s">
        <v>827</v>
      </c>
      <c r="C18" s="1176">
        <v>23844</v>
      </c>
      <c r="D18" s="446">
        <v>23767</v>
      </c>
      <c r="E18" s="452">
        <f t="shared" si="0"/>
        <v>99.677067606106363</v>
      </c>
      <c r="F18" s="1171">
        <v>150</v>
      </c>
      <c r="G18" s="452">
        <f t="shared" si="1"/>
        <v>0.63112719316699628</v>
      </c>
      <c r="H18" s="446">
        <f t="shared" si="2"/>
        <v>23617</v>
      </c>
      <c r="I18" s="452">
        <f t="shared" si="3"/>
        <v>99.368872806833011</v>
      </c>
      <c r="J18" s="1171">
        <v>7</v>
      </c>
      <c r="K18" s="452">
        <f t="shared" si="4"/>
        <v>2.9639666342041751E-2</v>
      </c>
      <c r="L18" s="446">
        <f t="shared" si="5"/>
        <v>20397</v>
      </c>
      <c r="M18" s="452">
        <f t="shared" si="6"/>
        <v>86.365753482660793</v>
      </c>
      <c r="N18" s="446">
        <v>0</v>
      </c>
      <c r="O18" s="452">
        <f t="shared" si="7"/>
        <v>0</v>
      </c>
      <c r="P18" s="1171">
        <v>98</v>
      </c>
      <c r="Q18" s="452">
        <f t="shared" si="8"/>
        <v>0.41495532878858449</v>
      </c>
      <c r="R18" s="1176">
        <v>754</v>
      </c>
      <c r="S18" s="452">
        <f t="shared" si="9"/>
        <v>3.1926154888427827</v>
      </c>
      <c r="T18" s="446">
        <v>2189</v>
      </c>
      <c r="U18" s="452">
        <f t="shared" si="10"/>
        <v>9.2687470889613408</v>
      </c>
      <c r="V18" s="1171">
        <v>143</v>
      </c>
      <c r="W18" s="452">
        <f t="shared" si="11"/>
        <v>0.60549604098742427</v>
      </c>
      <c r="X18" s="1171">
        <v>29</v>
      </c>
      <c r="Y18" s="454">
        <f t="shared" si="12"/>
        <v>0.1227929034170301</v>
      </c>
      <c r="Z18" s="422"/>
    </row>
    <row r="19" spans="1:28" ht="15.75" x14ac:dyDescent="0.25">
      <c r="A19" s="1424"/>
      <c r="B19" s="1186" t="s">
        <v>828</v>
      </c>
      <c r="C19" s="1176">
        <v>17232</v>
      </c>
      <c r="D19" s="446">
        <v>17198</v>
      </c>
      <c r="E19" s="452">
        <f t="shared" si="0"/>
        <v>99.802692664809655</v>
      </c>
      <c r="F19" s="1171">
        <v>0</v>
      </c>
      <c r="G19" s="452">
        <f t="shared" si="1"/>
        <v>0</v>
      </c>
      <c r="H19" s="446">
        <f t="shared" si="2"/>
        <v>17198</v>
      </c>
      <c r="I19" s="452">
        <f t="shared" si="3"/>
        <v>100</v>
      </c>
      <c r="J19" s="1171">
        <v>678</v>
      </c>
      <c r="K19" s="452">
        <f t="shared" si="4"/>
        <v>3.9423188742877078</v>
      </c>
      <c r="L19" s="446">
        <f t="shared" si="5"/>
        <v>14863</v>
      </c>
      <c r="M19" s="452">
        <f t="shared" si="6"/>
        <v>86.422839865100599</v>
      </c>
      <c r="N19" s="446">
        <v>2</v>
      </c>
      <c r="O19" s="452">
        <f t="shared" si="7"/>
        <v>1.1629259216187928E-2</v>
      </c>
      <c r="P19" s="1171">
        <v>0</v>
      </c>
      <c r="Q19" s="452">
        <f t="shared" si="8"/>
        <v>0</v>
      </c>
      <c r="R19" s="1176">
        <v>1241</v>
      </c>
      <c r="S19" s="452">
        <f t="shared" si="9"/>
        <v>7.2159553436446098</v>
      </c>
      <c r="T19" s="446">
        <v>220</v>
      </c>
      <c r="U19" s="452">
        <f t="shared" si="10"/>
        <v>1.2792185137806722</v>
      </c>
      <c r="V19" s="1171">
        <v>98</v>
      </c>
      <c r="W19" s="452">
        <f t="shared" si="11"/>
        <v>0.56983370159320856</v>
      </c>
      <c r="X19" s="1171">
        <v>96</v>
      </c>
      <c r="Y19" s="454">
        <f t="shared" si="12"/>
        <v>0.5582044423770206</v>
      </c>
      <c r="Z19" s="422"/>
    </row>
    <row r="20" spans="1:28" ht="15.75" x14ac:dyDescent="0.25">
      <c r="A20" s="1424"/>
      <c r="B20" s="1186" t="s">
        <v>829</v>
      </c>
      <c r="C20" s="446">
        <v>13398</v>
      </c>
      <c r="D20" s="446">
        <v>13398</v>
      </c>
      <c r="E20" s="452">
        <f t="shared" si="0"/>
        <v>100</v>
      </c>
      <c r="F20" s="1171">
        <v>4</v>
      </c>
      <c r="G20" s="452">
        <f t="shared" si="1"/>
        <v>2.9855202268995372E-2</v>
      </c>
      <c r="H20" s="446">
        <f t="shared" si="2"/>
        <v>13394</v>
      </c>
      <c r="I20" s="452">
        <f t="shared" si="3"/>
        <v>99.97014479773101</v>
      </c>
      <c r="J20" s="1171">
        <v>4</v>
      </c>
      <c r="K20" s="452">
        <f t="shared" si="4"/>
        <v>2.9864118261908316E-2</v>
      </c>
      <c r="L20" s="446">
        <f t="shared" si="5"/>
        <v>10450</v>
      </c>
      <c r="M20" s="452">
        <f t="shared" si="6"/>
        <v>78.020008959235483</v>
      </c>
      <c r="N20" s="446">
        <v>4</v>
      </c>
      <c r="O20" s="452">
        <f t="shared" si="7"/>
        <v>2.9864118261908316E-2</v>
      </c>
      <c r="P20" s="1171">
        <v>0</v>
      </c>
      <c r="Q20" s="452">
        <f t="shared" si="8"/>
        <v>0</v>
      </c>
      <c r="R20" s="1176">
        <v>78</v>
      </c>
      <c r="S20" s="452">
        <f t="shared" si="9"/>
        <v>0.58235030610721217</v>
      </c>
      <c r="T20" s="446">
        <v>2787</v>
      </c>
      <c r="U20" s="452">
        <f t="shared" si="10"/>
        <v>20.807824398984621</v>
      </c>
      <c r="V20" s="1171">
        <v>53</v>
      </c>
      <c r="W20" s="452">
        <f t="shared" si="11"/>
        <v>0.39569956697028519</v>
      </c>
      <c r="X20" s="1171">
        <v>18</v>
      </c>
      <c r="Y20" s="454">
        <f t="shared" si="12"/>
        <v>0.13438853217858743</v>
      </c>
      <c r="Z20" s="422"/>
    </row>
    <row r="21" spans="1:28" ht="15.75" x14ac:dyDescent="0.25">
      <c r="A21" s="1424"/>
      <c r="B21" s="1186" t="s">
        <v>830</v>
      </c>
      <c r="C21" s="446">
        <v>18939</v>
      </c>
      <c r="D21" s="446">
        <v>18939</v>
      </c>
      <c r="E21" s="452">
        <f t="shared" si="0"/>
        <v>100</v>
      </c>
      <c r="F21" s="1171">
        <v>69</v>
      </c>
      <c r="G21" s="452">
        <f t="shared" si="1"/>
        <v>0.3643275780136227</v>
      </c>
      <c r="H21" s="446">
        <f t="shared" si="2"/>
        <v>18870</v>
      </c>
      <c r="I21" s="452">
        <f t="shared" si="3"/>
        <v>99.635672421986371</v>
      </c>
      <c r="J21" s="1171">
        <v>0</v>
      </c>
      <c r="K21" s="452">
        <f t="shared" si="4"/>
        <v>0</v>
      </c>
      <c r="L21" s="446">
        <f t="shared" si="5"/>
        <v>11309</v>
      </c>
      <c r="M21" s="452">
        <f t="shared" si="6"/>
        <v>59.931107578166404</v>
      </c>
      <c r="N21" s="446">
        <v>13</v>
      </c>
      <c r="O21" s="452">
        <f t="shared" si="7"/>
        <v>6.8892421833598311E-2</v>
      </c>
      <c r="P21" s="1171">
        <v>67</v>
      </c>
      <c r="Q21" s="452">
        <f t="shared" si="8"/>
        <v>0.35506094329623744</v>
      </c>
      <c r="R21" s="1176">
        <v>105</v>
      </c>
      <c r="S21" s="452">
        <f t="shared" si="9"/>
        <v>0.55643879173290933</v>
      </c>
      <c r="T21" s="446">
        <v>7278</v>
      </c>
      <c r="U21" s="452">
        <f t="shared" si="10"/>
        <v>38.569157392686805</v>
      </c>
      <c r="V21" s="1171">
        <v>68</v>
      </c>
      <c r="W21" s="452">
        <f t="shared" si="11"/>
        <v>0.36036036036036034</v>
      </c>
      <c r="X21" s="1171">
        <v>30</v>
      </c>
      <c r="Y21" s="454">
        <f t="shared" si="12"/>
        <v>0.1589825119236884</v>
      </c>
      <c r="Z21" s="422"/>
    </row>
    <row r="22" spans="1:28" ht="15.75" x14ac:dyDescent="0.25">
      <c r="A22" s="1424"/>
      <c r="B22" s="1186" t="s">
        <v>831</v>
      </c>
      <c r="C22" s="446">
        <v>15316</v>
      </c>
      <c r="D22" s="446">
        <v>15311</v>
      </c>
      <c r="E22" s="452">
        <f>D22*100/C22</f>
        <v>99.967354400626789</v>
      </c>
      <c r="F22" s="1171">
        <v>0</v>
      </c>
      <c r="G22" s="452">
        <f t="shared" si="1"/>
        <v>0</v>
      </c>
      <c r="H22" s="446">
        <f t="shared" si="2"/>
        <v>15311</v>
      </c>
      <c r="I22" s="452">
        <f t="shared" si="3"/>
        <v>100</v>
      </c>
      <c r="J22" s="1171">
        <v>90</v>
      </c>
      <c r="K22" s="452">
        <f t="shared" si="4"/>
        <v>0.58781268369146367</v>
      </c>
      <c r="L22" s="446">
        <f t="shared" si="5"/>
        <v>12921</v>
      </c>
      <c r="M22" s="452">
        <f t="shared" si="6"/>
        <v>84.390307621971132</v>
      </c>
      <c r="N22" s="446">
        <v>89</v>
      </c>
      <c r="O22" s="452">
        <f t="shared" si="7"/>
        <v>0.58128143165044743</v>
      </c>
      <c r="P22" s="1171">
        <v>0</v>
      </c>
      <c r="Q22" s="452">
        <f t="shared" si="8"/>
        <v>0</v>
      </c>
      <c r="R22" s="1176">
        <v>326</v>
      </c>
      <c r="S22" s="452">
        <f t="shared" si="9"/>
        <v>2.1291881653713016</v>
      </c>
      <c r="T22" s="1176">
        <v>1750</v>
      </c>
      <c r="U22" s="452">
        <f t="shared" si="10"/>
        <v>11.429691071778461</v>
      </c>
      <c r="V22" s="1171">
        <v>32</v>
      </c>
      <c r="W22" s="452">
        <f t="shared" si="11"/>
        <v>0.20900006531252041</v>
      </c>
      <c r="X22" s="1171">
        <v>103</v>
      </c>
      <c r="Y22" s="454">
        <f t="shared" si="12"/>
        <v>0.67271896022467503</v>
      </c>
      <c r="Z22" s="422"/>
    </row>
    <row r="23" spans="1:28" ht="15.75" x14ac:dyDescent="0.25">
      <c r="A23" s="1424"/>
      <c r="B23" s="1186" t="s">
        <v>832</v>
      </c>
      <c r="C23" s="446">
        <v>13054</v>
      </c>
      <c r="D23" s="446">
        <v>13054</v>
      </c>
      <c r="E23" s="452">
        <f t="shared" si="0"/>
        <v>100</v>
      </c>
      <c r="F23" s="1171">
        <v>39</v>
      </c>
      <c r="G23" s="452">
        <f t="shared" si="1"/>
        <v>0.29875900107246822</v>
      </c>
      <c r="H23" s="446">
        <f t="shared" si="2"/>
        <v>13015</v>
      </c>
      <c r="I23" s="452">
        <f t="shared" si="3"/>
        <v>99.701240998927531</v>
      </c>
      <c r="J23" s="1171">
        <v>45</v>
      </c>
      <c r="K23" s="452">
        <f t="shared" si="4"/>
        <v>0.34575489819439109</v>
      </c>
      <c r="L23" s="446">
        <f t="shared" si="5"/>
        <v>10124</v>
      </c>
      <c r="M23" s="452">
        <f t="shared" si="6"/>
        <v>77.787168651555902</v>
      </c>
      <c r="N23" s="446">
        <v>0</v>
      </c>
      <c r="O23" s="452">
        <f t="shared" si="7"/>
        <v>0</v>
      </c>
      <c r="P23" s="1171">
        <v>98</v>
      </c>
      <c r="Q23" s="452">
        <f t="shared" si="8"/>
        <v>0.75297733384556276</v>
      </c>
      <c r="R23" s="1176">
        <v>69</v>
      </c>
      <c r="S23" s="452">
        <f t="shared" si="9"/>
        <v>0.53015751056473304</v>
      </c>
      <c r="T23" s="446">
        <v>2610</v>
      </c>
      <c r="U23" s="452">
        <f t="shared" si="10"/>
        <v>20.053784095274683</v>
      </c>
      <c r="V23" s="1171">
        <v>51</v>
      </c>
      <c r="W23" s="452">
        <f t="shared" si="11"/>
        <v>0.39185555128697658</v>
      </c>
      <c r="X23" s="1171">
        <v>18</v>
      </c>
      <c r="Y23" s="454">
        <f t="shared" si="12"/>
        <v>0.13830195927775643</v>
      </c>
      <c r="Z23" s="422"/>
    </row>
    <row r="24" spans="1:28" ht="15.75" x14ac:dyDescent="0.25">
      <c r="A24" s="1424"/>
      <c r="B24" s="1186" t="s">
        <v>833</v>
      </c>
      <c r="C24" s="446">
        <v>17555</v>
      </c>
      <c r="D24" s="446">
        <v>17555</v>
      </c>
      <c r="E24" s="452">
        <f t="shared" si="0"/>
        <v>100</v>
      </c>
      <c r="F24" s="1171">
        <v>0</v>
      </c>
      <c r="G24" s="452">
        <f t="shared" si="1"/>
        <v>0</v>
      </c>
      <c r="H24" s="446">
        <f t="shared" si="2"/>
        <v>17555</v>
      </c>
      <c r="I24" s="452">
        <f t="shared" si="3"/>
        <v>100</v>
      </c>
      <c r="J24" s="1171">
        <v>79</v>
      </c>
      <c r="K24" s="452">
        <f t="shared" si="4"/>
        <v>0.45001424095699233</v>
      </c>
      <c r="L24" s="446">
        <f t="shared" si="5"/>
        <v>16949</v>
      </c>
      <c r="M24" s="452">
        <f t="shared" si="6"/>
        <v>96.54799202506409</v>
      </c>
      <c r="N24" s="446">
        <v>140</v>
      </c>
      <c r="O24" s="452">
        <f t="shared" si="7"/>
        <v>0.79749359156935351</v>
      </c>
      <c r="P24" s="1171">
        <v>0</v>
      </c>
      <c r="Q24" s="452">
        <f t="shared" si="8"/>
        <v>0</v>
      </c>
      <c r="R24" s="1176">
        <v>218</v>
      </c>
      <c r="S24" s="452">
        <f t="shared" si="9"/>
        <v>1.2418114497294219</v>
      </c>
      <c r="T24" s="1176">
        <v>135</v>
      </c>
      <c r="U24" s="452">
        <f t="shared" si="10"/>
        <v>0.76901167758473365</v>
      </c>
      <c r="V24" s="1171">
        <v>12</v>
      </c>
      <c r="W24" s="452">
        <f t="shared" si="11"/>
        <v>6.8356593563087445E-2</v>
      </c>
      <c r="X24" s="1171">
        <v>22</v>
      </c>
      <c r="Y24" s="454">
        <f t="shared" si="12"/>
        <v>0.12532042153232698</v>
      </c>
      <c r="Z24" s="422"/>
    </row>
    <row r="25" spans="1:28" ht="15.75" x14ac:dyDescent="0.25">
      <c r="A25" s="1424"/>
      <c r="B25" s="1186" t="s">
        <v>834</v>
      </c>
      <c r="C25" s="446">
        <v>15520</v>
      </c>
      <c r="D25" s="446">
        <v>15520</v>
      </c>
      <c r="E25" s="452">
        <f t="shared" si="0"/>
        <v>100</v>
      </c>
      <c r="F25" s="1171">
        <v>98</v>
      </c>
      <c r="G25" s="452">
        <f t="shared" si="1"/>
        <v>0.63144329896907214</v>
      </c>
      <c r="H25" s="446">
        <f t="shared" si="2"/>
        <v>15422</v>
      </c>
      <c r="I25" s="452">
        <f t="shared" si="3"/>
        <v>99.368556701030926</v>
      </c>
      <c r="J25" s="1171">
        <v>0</v>
      </c>
      <c r="K25" s="452">
        <f t="shared" si="4"/>
        <v>0</v>
      </c>
      <c r="L25" s="446">
        <f t="shared" si="5"/>
        <v>14690</v>
      </c>
      <c r="M25" s="452">
        <f t="shared" si="6"/>
        <v>95.253533912592403</v>
      </c>
      <c r="N25" s="446">
        <v>75</v>
      </c>
      <c r="O25" s="452">
        <f t="shared" si="7"/>
        <v>0.48631824666061468</v>
      </c>
      <c r="P25" s="1171">
        <v>91</v>
      </c>
      <c r="Q25" s="452">
        <f t="shared" si="8"/>
        <v>0.59006613928154583</v>
      </c>
      <c r="R25" s="1176">
        <v>547</v>
      </c>
      <c r="S25" s="452">
        <f t="shared" si="9"/>
        <v>3.5468810789780831</v>
      </c>
      <c r="T25" s="1176">
        <v>19</v>
      </c>
      <c r="U25" s="452">
        <f t="shared" si="10"/>
        <v>0.12320062248735572</v>
      </c>
      <c r="V25" s="1171">
        <v>0</v>
      </c>
      <c r="W25" s="452">
        <f t="shared" si="11"/>
        <v>0</v>
      </c>
      <c r="X25" s="1171">
        <v>0</v>
      </c>
      <c r="Y25" s="454">
        <f t="shared" si="12"/>
        <v>0</v>
      </c>
      <c r="Z25" s="1172"/>
    </row>
    <row r="26" spans="1:28" ht="15.75" x14ac:dyDescent="0.25">
      <c r="A26" s="1424"/>
      <c r="B26" s="1186" t="s">
        <v>225</v>
      </c>
      <c r="C26" s="446">
        <v>16734</v>
      </c>
      <c r="D26" s="446">
        <v>16726</v>
      </c>
      <c r="E26" s="452">
        <f t="shared" si="0"/>
        <v>99.952193139715547</v>
      </c>
      <c r="F26" s="1171">
        <v>2</v>
      </c>
      <c r="G26" s="452">
        <f t="shared" si="1"/>
        <v>1.1957431543704412E-2</v>
      </c>
      <c r="H26" s="446">
        <f t="shared" si="2"/>
        <v>16724</v>
      </c>
      <c r="I26" s="452">
        <f t="shared" si="3"/>
        <v>99.988042568456294</v>
      </c>
      <c r="J26" s="1171">
        <v>9</v>
      </c>
      <c r="K26" s="452">
        <f t="shared" si="4"/>
        <v>5.3814876823726383E-2</v>
      </c>
      <c r="L26" s="446">
        <f t="shared" si="5"/>
        <v>11762</v>
      </c>
      <c r="M26" s="452">
        <f t="shared" si="6"/>
        <v>70.330064577852184</v>
      </c>
      <c r="N26" s="446">
        <v>14</v>
      </c>
      <c r="O26" s="452">
        <f t="shared" si="7"/>
        <v>8.3712030614685476E-2</v>
      </c>
      <c r="P26" s="1171">
        <v>3</v>
      </c>
      <c r="Q26" s="452">
        <f t="shared" si="8"/>
        <v>1.7938292274575461E-2</v>
      </c>
      <c r="R26" s="1176">
        <v>3553</v>
      </c>
      <c r="S26" s="452">
        <f t="shared" si="9"/>
        <v>21.244917483855538</v>
      </c>
      <c r="T26" s="446">
        <v>1300</v>
      </c>
      <c r="U26" s="452">
        <f t="shared" si="10"/>
        <v>7.773259985649366</v>
      </c>
      <c r="V26" s="1171">
        <v>66</v>
      </c>
      <c r="W26" s="452">
        <f t="shared" si="11"/>
        <v>0.39464243004066013</v>
      </c>
      <c r="X26" s="1171">
        <v>17</v>
      </c>
      <c r="Y26" s="454">
        <f>X26*100/H26</f>
        <v>0.10165032288926094</v>
      </c>
      <c r="Z26" s="422"/>
    </row>
    <row r="27" spans="1:28" ht="15.75" x14ac:dyDescent="0.25">
      <c r="A27" s="1424"/>
      <c r="B27" s="1186" t="s">
        <v>835</v>
      </c>
      <c r="C27" s="446">
        <v>10528</v>
      </c>
      <c r="D27" s="446">
        <v>10528</v>
      </c>
      <c r="E27" s="452">
        <f t="shared" si="0"/>
        <v>100</v>
      </c>
      <c r="F27" s="1171">
        <v>0</v>
      </c>
      <c r="G27" s="452">
        <f t="shared" si="1"/>
        <v>0</v>
      </c>
      <c r="H27" s="446">
        <f t="shared" si="2"/>
        <v>10528</v>
      </c>
      <c r="I27" s="452">
        <f t="shared" si="3"/>
        <v>100</v>
      </c>
      <c r="J27" s="1171">
        <v>23</v>
      </c>
      <c r="K27" s="452">
        <f t="shared" si="4"/>
        <v>0.21846504559270516</v>
      </c>
      <c r="L27" s="446">
        <f t="shared" si="5"/>
        <v>9905</v>
      </c>
      <c r="M27" s="452">
        <f t="shared" si="6"/>
        <v>94.082446808510639</v>
      </c>
      <c r="N27" s="446">
        <v>352</v>
      </c>
      <c r="O27" s="452">
        <f t="shared" si="7"/>
        <v>3.3434650455927053</v>
      </c>
      <c r="P27" s="1171">
        <v>67</v>
      </c>
      <c r="Q27" s="452">
        <f t="shared" si="8"/>
        <v>0.63639817629179329</v>
      </c>
      <c r="R27" s="1176">
        <v>113</v>
      </c>
      <c r="S27" s="452">
        <f t="shared" si="9"/>
        <v>1.0733282674772036</v>
      </c>
      <c r="T27" s="446">
        <v>55</v>
      </c>
      <c r="U27" s="452">
        <f t="shared" si="10"/>
        <v>0.52241641337386013</v>
      </c>
      <c r="V27" s="1171">
        <v>6</v>
      </c>
      <c r="W27" s="452">
        <f t="shared" si="11"/>
        <v>5.6990881458966566E-2</v>
      </c>
      <c r="X27" s="1171">
        <v>7</v>
      </c>
      <c r="Y27" s="454">
        <f t="shared" si="12"/>
        <v>6.6489361702127658E-2</v>
      </c>
      <c r="Z27" s="422"/>
    </row>
    <row r="28" spans="1:28" ht="15.75" x14ac:dyDescent="0.25">
      <c r="A28" s="1424"/>
      <c r="B28" s="1186" t="s">
        <v>836</v>
      </c>
      <c r="C28" s="1176">
        <v>9280</v>
      </c>
      <c r="D28" s="1176">
        <v>9280</v>
      </c>
      <c r="E28" s="452">
        <f t="shared" si="0"/>
        <v>100</v>
      </c>
      <c r="F28" s="1171">
        <v>49</v>
      </c>
      <c r="G28" s="452">
        <f t="shared" si="1"/>
        <v>0.52801724137931039</v>
      </c>
      <c r="H28" s="446">
        <f t="shared" si="2"/>
        <v>9231</v>
      </c>
      <c r="I28" s="452">
        <f t="shared" si="3"/>
        <v>99.471982758620683</v>
      </c>
      <c r="J28" s="1171">
        <v>89</v>
      </c>
      <c r="K28" s="452">
        <f t="shared" si="4"/>
        <v>0.96414256310258906</v>
      </c>
      <c r="L28" s="446">
        <f t="shared" si="5"/>
        <v>8112</v>
      </c>
      <c r="M28" s="452">
        <f t="shared" si="6"/>
        <v>87.877803054923632</v>
      </c>
      <c r="N28" s="446">
        <v>0</v>
      </c>
      <c r="O28" s="452">
        <f t="shared" si="7"/>
        <v>0</v>
      </c>
      <c r="P28" s="1171">
        <v>0</v>
      </c>
      <c r="Q28" s="452">
        <f t="shared" si="8"/>
        <v>0</v>
      </c>
      <c r="R28" s="1176">
        <v>709</v>
      </c>
      <c r="S28" s="452">
        <f t="shared" si="9"/>
        <v>7.6806413173004007</v>
      </c>
      <c r="T28" s="1176">
        <v>321</v>
      </c>
      <c r="U28" s="452">
        <f t="shared" si="10"/>
        <v>3.477413064673383</v>
      </c>
      <c r="V28" s="1171">
        <v>0</v>
      </c>
      <c r="W28" s="452">
        <f t="shared" si="11"/>
        <v>0</v>
      </c>
      <c r="X28" s="1171">
        <v>0</v>
      </c>
      <c r="Y28" s="454">
        <f t="shared" si="12"/>
        <v>0</v>
      </c>
      <c r="Z28" s="422"/>
    </row>
    <row r="29" spans="1:28" ht="16.5" thickBot="1" x14ac:dyDescent="0.3">
      <c r="A29" s="1425"/>
      <c r="B29" s="1187" t="s">
        <v>837</v>
      </c>
      <c r="C29" s="1177">
        <v>18116</v>
      </c>
      <c r="D29" s="1177">
        <v>18116</v>
      </c>
      <c r="E29" s="629">
        <f t="shared" si="0"/>
        <v>100</v>
      </c>
      <c r="F29" s="1178">
        <v>69</v>
      </c>
      <c r="G29" s="629">
        <f t="shared" si="1"/>
        <v>0.38087878118790019</v>
      </c>
      <c r="H29" s="624">
        <f t="shared" si="2"/>
        <v>18047</v>
      </c>
      <c r="I29" s="629">
        <f t="shared" si="3"/>
        <v>99.619121218812097</v>
      </c>
      <c r="J29" s="1178">
        <v>140</v>
      </c>
      <c r="K29" s="629">
        <f t="shared" si="4"/>
        <v>0.77575220258214661</v>
      </c>
      <c r="L29" s="624">
        <f t="shared" si="5"/>
        <v>9200</v>
      </c>
      <c r="M29" s="629">
        <f t="shared" si="6"/>
        <v>50.978001883969633</v>
      </c>
      <c r="N29" s="624">
        <v>300</v>
      </c>
      <c r="O29" s="629">
        <f t="shared" si="7"/>
        <v>1.6623261483903142</v>
      </c>
      <c r="P29" s="1178">
        <v>0</v>
      </c>
      <c r="Q29" s="629">
        <f t="shared" si="8"/>
        <v>0</v>
      </c>
      <c r="R29" s="1177">
        <v>4790</v>
      </c>
      <c r="S29" s="629">
        <f t="shared" si="9"/>
        <v>26.541807502632018</v>
      </c>
      <c r="T29" s="624">
        <v>3600</v>
      </c>
      <c r="U29" s="629">
        <f t="shared" si="10"/>
        <v>19.94791378068377</v>
      </c>
      <c r="V29" s="1178">
        <v>13</v>
      </c>
      <c r="W29" s="629">
        <f t="shared" si="11"/>
        <v>7.2034133096913616E-2</v>
      </c>
      <c r="X29" s="1178">
        <v>4</v>
      </c>
      <c r="Y29" s="631">
        <f t="shared" si="12"/>
        <v>2.2164348645204189E-2</v>
      </c>
      <c r="Z29" s="422"/>
    </row>
    <row r="30" spans="1:28" s="13" customFormat="1" ht="24.75" customHeight="1" thickBot="1" x14ac:dyDescent="0.3">
      <c r="A30" s="1539" t="s">
        <v>32</v>
      </c>
      <c r="B30" s="1540"/>
      <c r="C30" s="1179">
        <f>SUM(C16:C29)</f>
        <v>238368</v>
      </c>
      <c r="D30" s="1179">
        <f>SUM(D16:D29)</f>
        <v>238206</v>
      </c>
      <c r="E30" s="1180">
        <f t="shared" si="0"/>
        <v>99.932037857430529</v>
      </c>
      <c r="F30" s="1181">
        <f>SUM(F16:F29)</f>
        <v>870</v>
      </c>
      <c r="G30" s="1180">
        <f t="shared" si="1"/>
        <v>0.36523009495982467</v>
      </c>
      <c r="H30" s="632">
        <f>D30-F30</f>
        <v>237336</v>
      </c>
      <c r="I30" s="1180">
        <f>H30*100/D30</f>
        <v>99.634769905040173</v>
      </c>
      <c r="J30" s="632">
        <f>SUM(J16:J29)</f>
        <v>1633</v>
      </c>
      <c r="K30" s="1180">
        <f t="shared" si="4"/>
        <v>0.68805406680823811</v>
      </c>
      <c r="L30" s="1183">
        <f t="shared" si="5"/>
        <v>181548</v>
      </c>
      <c r="M30" s="1180">
        <f t="shared" si="6"/>
        <v>76.494084336131053</v>
      </c>
      <c r="N30" s="632">
        <f>SUM(N16:N29)</f>
        <v>1182</v>
      </c>
      <c r="O30" s="1180">
        <f t="shared" si="7"/>
        <v>0.49802811204368491</v>
      </c>
      <c r="P30" s="1181">
        <f>SUM(P16:P29)</f>
        <v>501</v>
      </c>
      <c r="Q30" s="1180">
        <f t="shared" si="8"/>
        <v>0.21109313378501365</v>
      </c>
      <c r="R30" s="1184">
        <f>SUM(R16:R29)</f>
        <v>27178</v>
      </c>
      <c r="S30" s="1180">
        <f t="shared" si="9"/>
        <v>11.45127582836148</v>
      </c>
      <c r="T30" s="632">
        <f>SUM(T16:T29)</f>
        <v>24213</v>
      </c>
      <c r="U30" s="1180">
        <f t="shared" si="10"/>
        <v>10.201992112448174</v>
      </c>
      <c r="V30" s="1181">
        <f>SUM(V16:V29)</f>
        <v>634</v>
      </c>
      <c r="W30" s="1180">
        <f t="shared" si="11"/>
        <v>0.26713182997943841</v>
      </c>
      <c r="X30" s="1181">
        <f>SUM(X16:X29)</f>
        <v>447</v>
      </c>
      <c r="Y30" s="1182">
        <f t="shared" si="12"/>
        <v>0.18834058044291638</v>
      </c>
      <c r="Z30" s="1173"/>
      <c r="AA30" s="189"/>
      <c r="AB30" s="189"/>
    </row>
    <row r="31" spans="1:28" ht="15.75" thickTop="1" x14ac:dyDescent="0.25"/>
    <row r="35" spans="1:25" ht="15.75" thickBot="1" x14ac:dyDescent="0.3"/>
    <row r="36" spans="1:25" ht="16.5" thickTop="1" x14ac:dyDescent="0.25">
      <c r="A36" s="1188" t="s">
        <v>2</v>
      </c>
      <c r="B36" s="1563" t="s">
        <v>838</v>
      </c>
      <c r="C36" s="1565" t="s">
        <v>3</v>
      </c>
      <c r="D36" s="1567" t="s">
        <v>4</v>
      </c>
      <c r="E36" s="1569" t="s">
        <v>5</v>
      </c>
      <c r="F36" s="1570" t="s">
        <v>6</v>
      </c>
      <c r="G36" s="1571" t="s">
        <v>5</v>
      </c>
      <c r="H36" s="1556" t="s">
        <v>7</v>
      </c>
      <c r="I36" s="1557" t="s">
        <v>5</v>
      </c>
      <c r="J36" s="1558" t="s">
        <v>8</v>
      </c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60"/>
    </row>
    <row r="37" spans="1:25" x14ac:dyDescent="0.25">
      <c r="A37" s="1189"/>
      <c r="B37" s="1564"/>
      <c r="C37" s="1566"/>
      <c r="D37" s="1568"/>
      <c r="E37" s="1569"/>
      <c r="F37" s="1570"/>
      <c r="G37" s="1571"/>
      <c r="H37" s="1556"/>
      <c r="I37" s="1557"/>
      <c r="J37" s="1190" t="s">
        <v>9</v>
      </c>
      <c r="K37" s="1191" t="s">
        <v>5</v>
      </c>
      <c r="L37" s="1190" t="s">
        <v>10</v>
      </c>
      <c r="M37" s="1191" t="s">
        <v>5</v>
      </c>
      <c r="N37" s="1190" t="s">
        <v>11</v>
      </c>
      <c r="O37" s="1191" t="s">
        <v>5</v>
      </c>
      <c r="P37" s="1190" t="s">
        <v>12</v>
      </c>
      <c r="Q37" s="1191" t="s">
        <v>5</v>
      </c>
      <c r="R37" s="1190" t="s">
        <v>13</v>
      </c>
      <c r="S37" s="1191" t="s">
        <v>5</v>
      </c>
      <c r="T37" s="1190" t="s">
        <v>14</v>
      </c>
      <c r="U37" s="1191" t="s">
        <v>5</v>
      </c>
      <c r="V37" s="1190" t="s">
        <v>15</v>
      </c>
      <c r="W37" s="1191" t="s">
        <v>5</v>
      </c>
      <c r="X37" s="1190" t="s">
        <v>16</v>
      </c>
      <c r="Y37" s="1191" t="s">
        <v>5</v>
      </c>
    </row>
    <row r="38" spans="1:25" ht="15.75" x14ac:dyDescent="0.25">
      <c r="A38" s="1192" t="s">
        <v>191</v>
      </c>
      <c r="B38" s="1193" t="s">
        <v>839</v>
      </c>
      <c r="C38" s="1194">
        <v>2002</v>
      </c>
      <c r="D38" s="1194">
        <v>2002</v>
      </c>
      <c r="E38" s="1195">
        <f>D38*100/C38</f>
        <v>100</v>
      </c>
      <c r="F38" s="1194">
        <v>34</v>
      </c>
      <c r="G38" s="1195">
        <f>F38*100/D38</f>
        <v>1.6983016983016983</v>
      </c>
      <c r="H38" s="1194">
        <f>D38-F38</f>
        <v>1968</v>
      </c>
      <c r="I38" s="1195">
        <f>H38*100/D38</f>
        <v>98.301698301698295</v>
      </c>
      <c r="J38" s="1196">
        <v>14</v>
      </c>
      <c r="K38" s="1197">
        <f>J38*100/H38</f>
        <v>0.71138211382113825</v>
      </c>
      <c r="L38" s="1198">
        <f>H38-J38-N38-P38-R38-T38-V38-X38</f>
        <v>769</v>
      </c>
      <c r="M38" s="1199">
        <f>L38*100/H38</f>
        <v>39.075203252032523</v>
      </c>
      <c r="N38" s="1198">
        <v>12</v>
      </c>
      <c r="O38" s="1199">
        <f>N38*100/H38</f>
        <v>0.6097560975609756</v>
      </c>
      <c r="P38" s="1198">
        <v>1</v>
      </c>
      <c r="Q38" s="1199">
        <f>P38*100/H38</f>
        <v>5.08130081300813E-2</v>
      </c>
      <c r="R38" s="1198">
        <v>845</v>
      </c>
      <c r="S38" s="1199">
        <f>R38*100/H38</f>
        <v>42.9369918699187</v>
      </c>
      <c r="T38" s="1198">
        <v>321</v>
      </c>
      <c r="U38" s="1199">
        <f>T38*100/H38</f>
        <v>16.310975609756099</v>
      </c>
      <c r="V38" s="1200">
        <v>4</v>
      </c>
      <c r="W38" s="1201">
        <f>V38*100/H38</f>
        <v>0.2032520325203252</v>
      </c>
      <c r="X38" s="1200">
        <v>2</v>
      </c>
      <c r="Y38" s="1202">
        <f>X38*100/H38</f>
        <v>0.1016260162601626</v>
      </c>
    </row>
    <row r="39" spans="1:25" ht="15.75" x14ac:dyDescent="0.25">
      <c r="A39" s="1203"/>
      <c r="B39" s="1204" t="s">
        <v>840</v>
      </c>
      <c r="C39" s="1205">
        <v>919</v>
      </c>
      <c r="D39" s="1205">
        <v>919</v>
      </c>
      <c r="E39" s="1206">
        <f t="shared" ref="E39:E51" si="13">D39*100/C39</f>
        <v>100</v>
      </c>
      <c r="F39" s="1205">
        <v>70</v>
      </c>
      <c r="G39" s="1206">
        <f t="shared" ref="G39:G51" si="14">F39*100/D39</f>
        <v>7.6169749727965179</v>
      </c>
      <c r="H39" s="1207">
        <f t="shared" ref="H39:H51" si="15">D39-F39</f>
        <v>849</v>
      </c>
      <c r="I39" s="1206">
        <f t="shared" ref="I39:I51" si="16">H39*100/D39</f>
        <v>92.383025027203487</v>
      </c>
      <c r="J39" s="1205">
        <v>31</v>
      </c>
      <c r="K39" s="1208">
        <f t="shared" ref="K39:K51" si="17">J39*100/H39</f>
        <v>3.6513545347467611</v>
      </c>
      <c r="L39" s="1209">
        <f t="shared" ref="L39:L51" si="18">H39-J39-N39-P39-R39-T39-V39-X39</f>
        <v>662</v>
      </c>
      <c r="M39" s="1210">
        <f t="shared" ref="M39:M51" si="19">L39*100/H39</f>
        <v>77.974087161366313</v>
      </c>
      <c r="N39" s="1209">
        <v>4</v>
      </c>
      <c r="O39" s="1210">
        <f t="shared" ref="O39:O51" si="20">N39*100/H39</f>
        <v>0.47114252061248529</v>
      </c>
      <c r="P39" s="1209">
        <v>1</v>
      </c>
      <c r="Q39" s="1210">
        <f t="shared" ref="Q39:Q51" si="21">P39*100/H39</f>
        <v>0.11778563015312132</v>
      </c>
      <c r="R39" s="1209">
        <v>5</v>
      </c>
      <c r="S39" s="1210">
        <f t="shared" ref="S39:S51" si="22">R39*100/H39</f>
        <v>0.58892815076560656</v>
      </c>
      <c r="T39" s="1209">
        <v>143</v>
      </c>
      <c r="U39" s="1210">
        <f t="shared" ref="U39:U51" si="23">T39*100/H39</f>
        <v>16.843345111896348</v>
      </c>
      <c r="V39" s="446">
        <v>2</v>
      </c>
      <c r="W39" s="452">
        <f t="shared" ref="W39:W51" si="24">V39*100/H39</f>
        <v>0.23557126030624265</v>
      </c>
      <c r="X39" s="446">
        <v>1</v>
      </c>
      <c r="Y39" s="454">
        <f t="shared" ref="Y39:Y51" si="25">X39*100/H39</f>
        <v>0.11778563015312132</v>
      </c>
    </row>
    <row r="40" spans="1:25" ht="15.75" x14ac:dyDescent="0.25">
      <c r="A40" s="1203"/>
      <c r="B40" s="1204" t="s">
        <v>841</v>
      </c>
      <c r="C40" s="1205">
        <v>3173</v>
      </c>
      <c r="D40" s="1205">
        <v>3173</v>
      </c>
      <c r="E40" s="1206">
        <f t="shared" si="13"/>
        <v>100</v>
      </c>
      <c r="F40" s="1205">
        <v>12</v>
      </c>
      <c r="G40" s="1206">
        <f t="shared" si="14"/>
        <v>0.3781909864481563</v>
      </c>
      <c r="H40" s="1207">
        <f t="shared" si="15"/>
        <v>3161</v>
      </c>
      <c r="I40" s="1206">
        <f t="shared" si="16"/>
        <v>99.621809013551839</v>
      </c>
      <c r="J40" s="1205">
        <v>19</v>
      </c>
      <c r="K40" s="1208">
        <f t="shared" si="17"/>
        <v>0.60107560898449852</v>
      </c>
      <c r="L40" s="1209">
        <f t="shared" si="18"/>
        <v>2429</v>
      </c>
      <c r="M40" s="1210">
        <f t="shared" si="19"/>
        <v>76.842771274913005</v>
      </c>
      <c r="N40" s="1209">
        <v>2</v>
      </c>
      <c r="O40" s="1210">
        <f t="shared" si="20"/>
        <v>6.3271116735210381E-2</v>
      </c>
      <c r="P40" s="1209">
        <v>0</v>
      </c>
      <c r="Q40" s="1210">
        <f t="shared" si="21"/>
        <v>0</v>
      </c>
      <c r="R40" s="1209">
        <v>657</v>
      </c>
      <c r="S40" s="1210">
        <f t="shared" si="22"/>
        <v>20.78456184751661</v>
      </c>
      <c r="T40" s="1209">
        <v>45</v>
      </c>
      <c r="U40" s="1210">
        <f t="shared" si="23"/>
        <v>1.4236001265422336</v>
      </c>
      <c r="V40" s="446">
        <v>5</v>
      </c>
      <c r="W40" s="452">
        <f t="shared" si="24"/>
        <v>0.15817779183802594</v>
      </c>
      <c r="X40" s="446">
        <v>4</v>
      </c>
      <c r="Y40" s="454">
        <f t="shared" si="25"/>
        <v>0.12654223347042076</v>
      </c>
    </row>
    <row r="41" spans="1:25" ht="15.75" x14ac:dyDescent="0.25">
      <c r="A41" s="1203"/>
      <c r="B41" s="1211" t="s">
        <v>842</v>
      </c>
      <c r="C41" s="1207">
        <v>3670</v>
      </c>
      <c r="D41" s="1207">
        <v>3670</v>
      </c>
      <c r="E41" s="1206">
        <f t="shared" si="13"/>
        <v>100</v>
      </c>
      <c r="F41" s="1207">
        <v>16</v>
      </c>
      <c r="G41" s="1206">
        <f t="shared" si="14"/>
        <v>0.43596730245231607</v>
      </c>
      <c r="H41" s="1207">
        <f t="shared" si="15"/>
        <v>3654</v>
      </c>
      <c r="I41" s="1206">
        <f t="shared" si="16"/>
        <v>99.564032697547688</v>
      </c>
      <c r="J41" s="1205">
        <v>56</v>
      </c>
      <c r="K41" s="1208">
        <f t="shared" si="17"/>
        <v>1.5325670498084292</v>
      </c>
      <c r="L41" s="1209">
        <f t="shared" si="18"/>
        <v>1884</v>
      </c>
      <c r="M41" s="1210">
        <f t="shared" si="19"/>
        <v>51.559934318555008</v>
      </c>
      <c r="N41" s="1209">
        <v>3</v>
      </c>
      <c r="O41" s="1210">
        <f t="shared" si="20"/>
        <v>8.2101806239737271E-2</v>
      </c>
      <c r="P41" s="1209">
        <v>0</v>
      </c>
      <c r="Q41" s="1210">
        <f t="shared" si="21"/>
        <v>0</v>
      </c>
      <c r="R41" s="1209">
        <v>1659</v>
      </c>
      <c r="S41" s="1210">
        <f t="shared" si="22"/>
        <v>45.402298850574709</v>
      </c>
      <c r="T41" s="1209">
        <v>45</v>
      </c>
      <c r="U41" s="1210">
        <f t="shared" si="23"/>
        <v>1.2315270935960592</v>
      </c>
      <c r="V41" s="446">
        <v>7</v>
      </c>
      <c r="W41" s="452">
        <f t="shared" si="24"/>
        <v>0.19157088122605365</v>
      </c>
      <c r="X41" s="446">
        <v>0</v>
      </c>
      <c r="Y41" s="454">
        <f t="shared" si="25"/>
        <v>0</v>
      </c>
    </row>
    <row r="42" spans="1:25" ht="15.75" x14ac:dyDescent="0.25">
      <c r="A42" s="1203"/>
      <c r="B42" s="1211" t="s">
        <v>843</v>
      </c>
      <c r="C42" s="1207">
        <v>1400</v>
      </c>
      <c r="D42" s="1207">
        <v>1400</v>
      </c>
      <c r="E42" s="1206">
        <f t="shared" si="13"/>
        <v>100</v>
      </c>
      <c r="F42" s="1207">
        <v>11</v>
      </c>
      <c r="G42" s="1206">
        <f t="shared" si="14"/>
        <v>0.7857142857142857</v>
      </c>
      <c r="H42" s="1207">
        <f t="shared" si="15"/>
        <v>1389</v>
      </c>
      <c r="I42" s="1206">
        <f t="shared" si="16"/>
        <v>99.214285714285708</v>
      </c>
      <c r="J42" s="1205">
        <v>65</v>
      </c>
      <c r="K42" s="1208">
        <f t="shared" si="17"/>
        <v>4.6796256299496042</v>
      </c>
      <c r="L42" s="1209">
        <f t="shared" si="18"/>
        <v>1035</v>
      </c>
      <c r="M42" s="1210">
        <f t="shared" si="19"/>
        <v>74.514038876889842</v>
      </c>
      <c r="N42" s="1209">
        <v>6</v>
      </c>
      <c r="O42" s="1210">
        <f t="shared" si="20"/>
        <v>0.43196544276457882</v>
      </c>
      <c r="P42" s="1209">
        <v>0</v>
      </c>
      <c r="Q42" s="1210">
        <f t="shared" si="21"/>
        <v>0</v>
      </c>
      <c r="R42" s="1209">
        <v>123</v>
      </c>
      <c r="S42" s="1210">
        <f t="shared" si="22"/>
        <v>8.8552915766738654</v>
      </c>
      <c r="T42" s="1209">
        <v>156</v>
      </c>
      <c r="U42" s="1210">
        <f t="shared" si="23"/>
        <v>11.23110151187905</v>
      </c>
      <c r="V42" s="446">
        <v>3</v>
      </c>
      <c r="W42" s="452">
        <f t="shared" si="24"/>
        <v>0.21598272138228941</v>
      </c>
      <c r="X42" s="446">
        <v>1</v>
      </c>
      <c r="Y42" s="454">
        <f t="shared" si="25"/>
        <v>7.1994240460763137E-2</v>
      </c>
    </row>
    <row r="43" spans="1:25" ht="15.75" x14ac:dyDescent="0.25">
      <c r="A43" s="1203"/>
      <c r="B43" s="1211" t="s">
        <v>844</v>
      </c>
      <c r="C43" s="1207">
        <v>4241</v>
      </c>
      <c r="D43" s="1207">
        <v>4241</v>
      </c>
      <c r="E43" s="1206">
        <f t="shared" si="13"/>
        <v>100</v>
      </c>
      <c r="F43" s="1207">
        <v>33</v>
      </c>
      <c r="G43" s="1206">
        <f t="shared" si="14"/>
        <v>0.77811836830936099</v>
      </c>
      <c r="H43" s="1207">
        <f t="shared" si="15"/>
        <v>4208</v>
      </c>
      <c r="I43" s="1206">
        <f t="shared" si="16"/>
        <v>99.221881631690636</v>
      </c>
      <c r="J43" s="1205">
        <v>73</v>
      </c>
      <c r="K43" s="1208">
        <f t="shared" si="17"/>
        <v>1.7347908745247149</v>
      </c>
      <c r="L43" s="1209">
        <f t="shared" si="18"/>
        <v>2227</v>
      </c>
      <c r="M43" s="1210">
        <f t="shared" si="19"/>
        <v>52.923003802281372</v>
      </c>
      <c r="N43" s="1209">
        <v>8</v>
      </c>
      <c r="O43" s="1210">
        <f t="shared" si="20"/>
        <v>0.19011406844106463</v>
      </c>
      <c r="P43" s="1209">
        <v>1</v>
      </c>
      <c r="Q43" s="1210">
        <f t="shared" si="21"/>
        <v>2.3764258555133078E-2</v>
      </c>
      <c r="R43" s="1209">
        <v>1831</v>
      </c>
      <c r="S43" s="1210">
        <f t="shared" si="22"/>
        <v>43.512357414448672</v>
      </c>
      <c r="T43" s="1209">
        <v>64</v>
      </c>
      <c r="U43" s="1210">
        <f t="shared" si="23"/>
        <v>1.520912547528517</v>
      </c>
      <c r="V43" s="446">
        <v>4</v>
      </c>
      <c r="W43" s="452">
        <f t="shared" si="24"/>
        <v>9.5057034220532313E-2</v>
      </c>
      <c r="X43" s="446">
        <v>0</v>
      </c>
      <c r="Y43" s="454">
        <f t="shared" si="25"/>
        <v>0</v>
      </c>
    </row>
    <row r="44" spans="1:25" ht="15.75" x14ac:dyDescent="0.25">
      <c r="A44" s="1203"/>
      <c r="B44" s="1211" t="s">
        <v>845</v>
      </c>
      <c r="C44" s="1207">
        <v>1314</v>
      </c>
      <c r="D44" s="1207">
        <v>1314</v>
      </c>
      <c r="E44" s="1206">
        <f t="shared" si="13"/>
        <v>100</v>
      </c>
      <c r="F44" s="1207">
        <v>10</v>
      </c>
      <c r="G44" s="1206">
        <f t="shared" si="14"/>
        <v>0.76103500761035003</v>
      </c>
      <c r="H44" s="1207">
        <f t="shared" si="15"/>
        <v>1304</v>
      </c>
      <c r="I44" s="1206">
        <f t="shared" si="16"/>
        <v>99.238964992389654</v>
      </c>
      <c r="J44" s="1205">
        <v>79</v>
      </c>
      <c r="K44" s="1208">
        <f t="shared" si="17"/>
        <v>6.0582822085889569</v>
      </c>
      <c r="L44" s="1209">
        <f t="shared" si="18"/>
        <v>449</v>
      </c>
      <c r="M44" s="1210">
        <f t="shared" si="19"/>
        <v>34.432515337423311</v>
      </c>
      <c r="N44" s="1209">
        <v>7</v>
      </c>
      <c r="O44" s="1210">
        <f t="shared" si="20"/>
        <v>0.53680981595092025</v>
      </c>
      <c r="P44" s="1209">
        <v>0</v>
      </c>
      <c r="Q44" s="1210">
        <f t="shared" si="21"/>
        <v>0</v>
      </c>
      <c r="R44" s="1209">
        <v>435</v>
      </c>
      <c r="S44" s="1210">
        <f t="shared" si="22"/>
        <v>33.358895705521469</v>
      </c>
      <c r="T44" s="1209">
        <v>332</v>
      </c>
      <c r="U44" s="1210">
        <f t="shared" si="23"/>
        <v>25.460122699386503</v>
      </c>
      <c r="V44" s="446">
        <v>2</v>
      </c>
      <c r="W44" s="452">
        <f t="shared" si="24"/>
        <v>0.15337423312883436</v>
      </c>
      <c r="X44" s="446">
        <v>0</v>
      </c>
      <c r="Y44" s="454">
        <f t="shared" si="25"/>
        <v>0</v>
      </c>
    </row>
    <row r="45" spans="1:25" ht="15.75" x14ac:dyDescent="0.25">
      <c r="A45" s="1203"/>
      <c r="B45" s="1204" t="s">
        <v>846</v>
      </c>
      <c r="C45" s="1205">
        <v>477</v>
      </c>
      <c r="D45" s="1205">
        <v>471</v>
      </c>
      <c r="E45" s="1206">
        <f t="shared" si="13"/>
        <v>98.742138364779876</v>
      </c>
      <c r="F45" s="1205">
        <v>8</v>
      </c>
      <c r="G45" s="1206">
        <f t="shared" si="14"/>
        <v>1.6985138004246285</v>
      </c>
      <c r="H45" s="1207">
        <f t="shared" si="15"/>
        <v>463</v>
      </c>
      <c r="I45" s="1206">
        <f t="shared" si="16"/>
        <v>98.301486199575365</v>
      </c>
      <c r="J45" s="1205">
        <v>15</v>
      </c>
      <c r="K45" s="1208">
        <f t="shared" si="17"/>
        <v>3.2397408207343412</v>
      </c>
      <c r="L45" s="1209">
        <f t="shared" si="18"/>
        <v>378</v>
      </c>
      <c r="M45" s="1210">
        <f t="shared" si="19"/>
        <v>81.641468682505405</v>
      </c>
      <c r="N45" s="1209">
        <v>6</v>
      </c>
      <c r="O45" s="1210">
        <f t="shared" si="20"/>
        <v>1.2958963282937366</v>
      </c>
      <c r="P45" s="1209">
        <v>1</v>
      </c>
      <c r="Q45" s="1210">
        <f t="shared" si="21"/>
        <v>0.21598272138228941</v>
      </c>
      <c r="R45" s="1209">
        <v>30</v>
      </c>
      <c r="S45" s="1210">
        <f t="shared" si="22"/>
        <v>6.4794816414686824</v>
      </c>
      <c r="T45" s="1209">
        <v>29</v>
      </c>
      <c r="U45" s="1210">
        <f t="shared" si="23"/>
        <v>6.2634989200863931</v>
      </c>
      <c r="V45" s="446">
        <v>2</v>
      </c>
      <c r="W45" s="452">
        <f t="shared" si="24"/>
        <v>0.43196544276457882</v>
      </c>
      <c r="X45" s="446">
        <v>2</v>
      </c>
      <c r="Y45" s="454">
        <f t="shared" si="25"/>
        <v>0.43196544276457882</v>
      </c>
    </row>
    <row r="46" spans="1:25" ht="15.75" x14ac:dyDescent="0.25">
      <c r="A46" s="1203"/>
      <c r="B46" s="1211" t="s">
        <v>847</v>
      </c>
      <c r="C46" s="1207">
        <v>2956</v>
      </c>
      <c r="D46" s="1207">
        <v>2956</v>
      </c>
      <c r="E46" s="1206">
        <f t="shared" si="13"/>
        <v>100</v>
      </c>
      <c r="F46" s="1207">
        <v>10</v>
      </c>
      <c r="G46" s="1206">
        <f t="shared" si="14"/>
        <v>0.33829499323410012</v>
      </c>
      <c r="H46" s="1207">
        <f t="shared" si="15"/>
        <v>2946</v>
      </c>
      <c r="I46" s="1206">
        <f t="shared" si="16"/>
        <v>99.661705006765899</v>
      </c>
      <c r="J46" s="1205">
        <v>19</v>
      </c>
      <c r="K46" s="1208">
        <f t="shared" si="17"/>
        <v>0.64494229463679564</v>
      </c>
      <c r="L46" s="1209">
        <f t="shared" si="18"/>
        <v>1634</v>
      </c>
      <c r="M46" s="1210">
        <f t="shared" si="19"/>
        <v>55.465037338764425</v>
      </c>
      <c r="N46" s="1209">
        <v>15</v>
      </c>
      <c r="O46" s="1210">
        <f t="shared" si="20"/>
        <v>0.50916496945010181</v>
      </c>
      <c r="P46" s="1209">
        <v>2</v>
      </c>
      <c r="Q46" s="1210">
        <f t="shared" si="21"/>
        <v>6.7888662593346916E-2</v>
      </c>
      <c r="R46" s="1209">
        <v>1050</v>
      </c>
      <c r="S46" s="1210">
        <f t="shared" si="22"/>
        <v>35.641547861507128</v>
      </c>
      <c r="T46" s="1209">
        <v>213</v>
      </c>
      <c r="U46" s="1210">
        <f t="shared" si="23"/>
        <v>7.2301425661914465</v>
      </c>
      <c r="V46" s="446">
        <v>8</v>
      </c>
      <c r="W46" s="452">
        <f t="shared" si="24"/>
        <v>0.27155465037338766</v>
      </c>
      <c r="X46" s="446">
        <v>5</v>
      </c>
      <c r="Y46" s="454">
        <f t="shared" si="25"/>
        <v>0.16972165648336729</v>
      </c>
    </row>
    <row r="47" spans="1:25" ht="15.75" x14ac:dyDescent="0.25">
      <c r="A47" s="1203"/>
      <c r="B47" s="1204" t="s">
        <v>848</v>
      </c>
      <c r="C47" s="1205">
        <v>1482</v>
      </c>
      <c r="D47" s="1205">
        <v>1482</v>
      </c>
      <c r="E47" s="1206">
        <f t="shared" si="13"/>
        <v>100</v>
      </c>
      <c r="F47" s="1205">
        <v>4</v>
      </c>
      <c r="G47" s="1206">
        <f t="shared" si="14"/>
        <v>0.26990553306342779</v>
      </c>
      <c r="H47" s="1207">
        <f t="shared" si="15"/>
        <v>1478</v>
      </c>
      <c r="I47" s="1206">
        <f t="shared" si="16"/>
        <v>99.730094466936578</v>
      </c>
      <c r="J47" s="1205">
        <v>14</v>
      </c>
      <c r="K47" s="1208">
        <f t="shared" si="17"/>
        <v>0.94722598105548039</v>
      </c>
      <c r="L47" s="1209">
        <f t="shared" si="18"/>
        <v>461</v>
      </c>
      <c r="M47" s="1210">
        <f t="shared" si="19"/>
        <v>31.190798376184034</v>
      </c>
      <c r="N47" s="1209">
        <v>23</v>
      </c>
      <c r="O47" s="1210">
        <f t="shared" si="20"/>
        <v>1.5561569688768606</v>
      </c>
      <c r="P47" s="1209">
        <v>2</v>
      </c>
      <c r="Q47" s="1210">
        <f t="shared" si="21"/>
        <v>0.13531799729364005</v>
      </c>
      <c r="R47" s="1209">
        <v>899</v>
      </c>
      <c r="S47" s="1210">
        <f t="shared" si="22"/>
        <v>60.825439783491206</v>
      </c>
      <c r="T47" s="1209">
        <v>71</v>
      </c>
      <c r="U47" s="1210">
        <f t="shared" si="23"/>
        <v>4.8037889039242216</v>
      </c>
      <c r="V47" s="446">
        <v>5</v>
      </c>
      <c r="W47" s="452">
        <f t="shared" si="24"/>
        <v>0.33829499323410012</v>
      </c>
      <c r="X47" s="446">
        <v>3</v>
      </c>
      <c r="Y47" s="454">
        <f t="shared" si="25"/>
        <v>0.20297699594046009</v>
      </c>
    </row>
    <row r="48" spans="1:25" ht="15.75" x14ac:dyDescent="0.25">
      <c r="A48" s="1203"/>
      <c r="B48" s="1211" t="s">
        <v>849</v>
      </c>
      <c r="C48" s="1207">
        <v>916</v>
      </c>
      <c r="D48" s="1207">
        <v>916</v>
      </c>
      <c r="E48" s="1206">
        <f t="shared" si="13"/>
        <v>100</v>
      </c>
      <c r="F48" s="1207">
        <v>11</v>
      </c>
      <c r="G48" s="1206">
        <f t="shared" si="14"/>
        <v>1.2008733624454149</v>
      </c>
      <c r="H48" s="1207">
        <f t="shared" si="15"/>
        <v>905</v>
      </c>
      <c r="I48" s="1206">
        <f t="shared" si="16"/>
        <v>98.799126637554579</v>
      </c>
      <c r="J48" s="1205">
        <v>38</v>
      </c>
      <c r="K48" s="1208">
        <f t="shared" si="17"/>
        <v>4.1988950276243093</v>
      </c>
      <c r="L48" s="1209">
        <f t="shared" si="18"/>
        <v>817</v>
      </c>
      <c r="M48" s="1210">
        <f t="shared" si="19"/>
        <v>90.276243093922659</v>
      </c>
      <c r="N48" s="1209">
        <v>3</v>
      </c>
      <c r="O48" s="1210">
        <f t="shared" si="20"/>
        <v>0.33149171270718231</v>
      </c>
      <c r="P48" s="1209">
        <v>0</v>
      </c>
      <c r="Q48" s="1210">
        <f t="shared" si="21"/>
        <v>0</v>
      </c>
      <c r="R48" s="1209">
        <v>10</v>
      </c>
      <c r="S48" s="1210">
        <f t="shared" si="22"/>
        <v>1.1049723756906078</v>
      </c>
      <c r="T48" s="1209">
        <v>34</v>
      </c>
      <c r="U48" s="1210">
        <f t="shared" si="23"/>
        <v>3.7569060773480665</v>
      </c>
      <c r="V48" s="446">
        <v>1</v>
      </c>
      <c r="W48" s="452">
        <f t="shared" si="24"/>
        <v>0.11049723756906077</v>
      </c>
      <c r="X48" s="446">
        <v>2</v>
      </c>
      <c r="Y48" s="454">
        <f t="shared" si="25"/>
        <v>0.22099447513812154</v>
      </c>
    </row>
    <row r="49" spans="1:25" ht="15.75" x14ac:dyDescent="0.25">
      <c r="A49" s="1203"/>
      <c r="B49" s="1204" t="s">
        <v>850</v>
      </c>
      <c r="C49" s="1205">
        <v>620</v>
      </c>
      <c r="D49" s="1205">
        <v>620</v>
      </c>
      <c r="E49" s="1206">
        <f t="shared" si="13"/>
        <v>100</v>
      </c>
      <c r="F49" s="1205">
        <v>5</v>
      </c>
      <c r="G49" s="1206">
        <f t="shared" si="14"/>
        <v>0.80645161290322576</v>
      </c>
      <c r="H49" s="1207">
        <f t="shared" si="15"/>
        <v>615</v>
      </c>
      <c r="I49" s="1206">
        <f t="shared" si="16"/>
        <v>99.193548387096769</v>
      </c>
      <c r="J49" s="1205">
        <v>21</v>
      </c>
      <c r="K49" s="1208">
        <f t="shared" si="17"/>
        <v>3.4146341463414633</v>
      </c>
      <c r="L49" s="1209">
        <f t="shared" si="18"/>
        <v>536</v>
      </c>
      <c r="M49" s="1210">
        <f t="shared" si="19"/>
        <v>87.154471544715449</v>
      </c>
      <c r="N49" s="1209">
        <v>2</v>
      </c>
      <c r="O49" s="1210">
        <f t="shared" si="20"/>
        <v>0.32520325203252032</v>
      </c>
      <c r="P49" s="1209">
        <v>0</v>
      </c>
      <c r="Q49" s="1210">
        <f t="shared" si="21"/>
        <v>0</v>
      </c>
      <c r="R49" s="1209">
        <v>15</v>
      </c>
      <c r="S49" s="1210">
        <f t="shared" si="22"/>
        <v>2.4390243902439024</v>
      </c>
      <c r="T49" s="1209">
        <v>38</v>
      </c>
      <c r="U49" s="1210">
        <f t="shared" si="23"/>
        <v>6.178861788617886</v>
      </c>
      <c r="V49" s="446">
        <v>2</v>
      </c>
      <c r="W49" s="452">
        <f t="shared" si="24"/>
        <v>0.32520325203252032</v>
      </c>
      <c r="X49" s="446">
        <v>1</v>
      </c>
      <c r="Y49" s="454">
        <f t="shared" si="25"/>
        <v>0.16260162601626016</v>
      </c>
    </row>
    <row r="50" spans="1:25" ht="15.75" x14ac:dyDescent="0.25">
      <c r="A50" s="1203"/>
      <c r="B50" s="1204" t="s">
        <v>851</v>
      </c>
      <c r="C50" s="1205">
        <v>767</v>
      </c>
      <c r="D50" s="1205">
        <v>757</v>
      </c>
      <c r="E50" s="1206">
        <f t="shared" si="13"/>
        <v>98.696219035202091</v>
      </c>
      <c r="F50" s="1205">
        <v>27</v>
      </c>
      <c r="G50" s="1206">
        <f t="shared" si="14"/>
        <v>3.5667107001321003</v>
      </c>
      <c r="H50" s="1207">
        <f t="shared" si="15"/>
        <v>730</v>
      </c>
      <c r="I50" s="1206">
        <f t="shared" si="16"/>
        <v>96.433289299867894</v>
      </c>
      <c r="J50" s="1205">
        <v>13</v>
      </c>
      <c r="K50" s="1208">
        <f t="shared" si="17"/>
        <v>1.7808219178082192</v>
      </c>
      <c r="L50" s="1209">
        <f t="shared" si="18"/>
        <v>654</v>
      </c>
      <c r="M50" s="1210">
        <f t="shared" si="19"/>
        <v>89.589041095890408</v>
      </c>
      <c r="N50" s="1209">
        <v>8</v>
      </c>
      <c r="O50" s="1210">
        <f t="shared" si="20"/>
        <v>1.095890410958904</v>
      </c>
      <c r="P50" s="1209">
        <v>0</v>
      </c>
      <c r="Q50" s="1210">
        <f t="shared" si="21"/>
        <v>0</v>
      </c>
      <c r="R50" s="1209">
        <v>6</v>
      </c>
      <c r="S50" s="1210">
        <f t="shared" si="22"/>
        <v>0.82191780821917804</v>
      </c>
      <c r="T50" s="1209">
        <v>45</v>
      </c>
      <c r="U50" s="1210">
        <f t="shared" si="23"/>
        <v>6.1643835616438354</v>
      </c>
      <c r="V50" s="446">
        <v>1</v>
      </c>
      <c r="W50" s="452">
        <f t="shared" si="24"/>
        <v>0.13698630136986301</v>
      </c>
      <c r="X50" s="446">
        <v>3</v>
      </c>
      <c r="Y50" s="454">
        <f t="shared" si="25"/>
        <v>0.41095890410958902</v>
      </c>
    </row>
    <row r="51" spans="1:25" ht="15.75" x14ac:dyDescent="0.25">
      <c r="A51" s="1212"/>
      <c r="B51" s="1213" t="s">
        <v>852</v>
      </c>
      <c r="C51" s="1214">
        <v>583</v>
      </c>
      <c r="D51" s="1214">
        <v>573</v>
      </c>
      <c r="E51" s="1215">
        <f t="shared" si="13"/>
        <v>98.284734133790735</v>
      </c>
      <c r="F51" s="1214">
        <v>5</v>
      </c>
      <c r="G51" s="1215">
        <f t="shared" si="14"/>
        <v>0.87260034904013961</v>
      </c>
      <c r="H51" s="1216">
        <f t="shared" si="15"/>
        <v>568</v>
      </c>
      <c r="I51" s="1215">
        <f t="shared" si="16"/>
        <v>99.127399650959859</v>
      </c>
      <c r="J51" s="1214">
        <v>12</v>
      </c>
      <c r="K51" s="1217">
        <f t="shared" si="17"/>
        <v>2.112676056338028</v>
      </c>
      <c r="L51" s="1218">
        <f t="shared" si="18"/>
        <v>458</v>
      </c>
      <c r="M51" s="1219">
        <f t="shared" si="19"/>
        <v>80.633802816901408</v>
      </c>
      <c r="N51" s="1218">
        <v>5</v>
      </c>
      <c r="O51" s="1219">
        <f t="shared" si="20"/>
        <v>0.88028169014084512</v>
      </c>
      <c r="P51" s="1218">
        <v>0</v>
      </c>
      <c r="Q51" s="1219">
        <f t="shared" si="21"/>
        <v>0</v>
      </c>
      <c r="R51" s="1218">
        <v>54</v>
      </c>
      <c r="S51" s="1219">
        <f t="shared" si="22"/>
        <v>9.5070422535211261</v>
      </c>
      <c r="T51" s="1218">
        <v>37</v>
      </c>
      <c r="U51" s="1219">
        <f t="shared" si="23"/>
        <v>6.5140845070422539</v>
      </c>
      <c r="V51" s="624">
        <v>1</v>
      </c>
      <c r="W51" s="629">
        <f t="shared" si="24"/>
        <v>0.176056338028169</v>
      </c>
      <c r="X51" s="624">
        <v>1</v>
      </c>
      <c r="Y51" s="631">
        <f t="shared" si="25"/>
        <v>0.176056338028169</v>
      </c>
    </row>
    <row r="52" spans="1:25" ht="15.75" x14ac:dyDescent="0.25">
      <c r="A52" s="1220" t="s">
        <v>836</v>
      </c>
      <c r="B52" s="1221" t="s">
        <v>853</v>
      </c>
      <c r="C52" s="1222">
        <v>924</v>
      </c>
      <c r="D52" s="1222">
        <v>924</v>
      </c>
      <c r="E52" s="1223">
        <f>D52*100/C52</f>
        <v>100</v>
      </c>
      <c r="F52" s="1222">
        <v>2</v>
      </c>
      <c r="G52" s="1223">
        <f>F52*100/D52</f>
        <v>0.21645021645021645</v>
      </c>
      <c r="H52" s="1222">
        <f>D52-F52</f>
        <v>922</v>
      </c>
      <c r="I52" s="1223">
        <f>H52*100/D52</f>
        <v>99.783549783549788</v>
      </c>
      <c r="J52" s="1224">
        <v>5</v>
      </c>
      <c r="K52" s="1225">
        <f>J52*100/H52</f>
        <v>0.54229934924078094</v>
      </c>
      <c r="L52" s="1226">
        <f>H52-J52-N52-P52-R52-T52-V52-X52</f>
        <v>891</v>
      </c>
      <c r="M52" s="1227">
        <f>L52*100/H52</f>
        <v>96.637744034707154</v>
      </c>
      <c r="N52" s="1226">
        <v>0</v>
      </c>
      <c r="O52" s="1227">
        <v>0</v>
      </c>
      <c r="P52" s="1226">
        <v>0</v>
      </c>
      <c r="Q52" s="1227">
        <v>0</v>
      </c>
      <c r="R52" s="1226">
        <v>23</v>
      </c>
      <c r="S52" s="1227">
        <f>R52*100/H52</f>
        <v>2.4945770065075923</v>
      </c>
      <c r="T52" s="1226">
        <v>3</v>
      </c>
      <c r="U52" s="1227">
        <f>T52*100/H52</f>
        <v>0.32537960954446854</v>
      </c>
      <c r="V52" s="1226">
        <v>0</v>
      </c>
      <c r="W52" s="1227">
        <v>0</v>
      </c>
      <c r="X52" s="1226">
        <v>0</v>
      </c>
      <c r="Y52" s="1228">
        <v>0</v>
      </c>
    </row>
    <row r="53" spans="1:25" ht="15.75" x14ac:dyDescent="0.25">
      <c r="A53" s="1229"/>
      <c r="B53" s="1211" t="s">
        <v>854</v>
      </c>
      <c r="C53" s="1207">
        <v>1019</v>
      </c>
      <c r="D53" s="1207">
        <v>1019</v>
      </c>
      <c r="E53" s="1206">
        <f t="shared" ref="E53:E62" si="26">D53*100/C53</f>
        <v>100</v>
      </c>
      <c r="F53" s="1207">
        <v>1</v>
      </c>
      <c r="G53" s="1206">
        <f t="shared" ref="G53:G62" si="27">F53*100/D53</f>
        <v>9.8135426889106966E-2</v>
      </c>
      <c r="H53" s="1207">
        <f t="shared" ref="H53:H62" si="28">D53-F53</f>
        <v>1018</v>
      </c>
      <c r="I53" s="1206">
        <f t="shared" ref="I53:I62" si="29">H53*100/D53</f>
        <v>99.901864573110899</v>
      </c>
      <c r="J53" s="1205">
        <v>12</v>
      </c>
      <c r="K53" s="1208">
        <f t="shared" ref="K53:K79" si="30">J53*100/H53</f>
        <v>1.1787819253438114</v>
      </c>
      <c r="L53" s="1209">
        <f t="shared" ref="L53:L62" si="31">H53-J53-N53-P53-R53-T53-V53-X53</f>
        <v>940</v>
      </c>
      <c r="M53" s="1210">
        <f t="shared" ref="M53:M70" si="32">L53*100/H53</f>
        <v>92.337917485265223</v>
      </c>
      <c r="N53" s="1209">
        <v>0</v>
      </c>
      <c r="O53" s="1210">
        <v>0</v>
      </c>
      <c r="P53" s="1209">
        <v>0</v>
      </c>
      <c r="Q53" s="1210">
        <v>0</v>
      </c>
      <c r="R53" s="1209">
        <v>35</v>
      </c>
      <c r="S53" s="1210">
        <f t="shared" ref="S53:S79" si="33">R53*100/H53</f>
        <v>3.4381139489194501</v>
      </c>
      <c r="T53" s="1209">
        <v>31</v>
      </c>
      <c r="U53" s="1210">
        <f t="shared" ref="U53:U79" si="34">T53*100/H53</f>
        <v>3.0451866404715129</v>
      </c>
      <c r="V53" s="1209">
        <v>0</v>
      </c>
      <c r="W53" s="1210">
        <v>0</v>
      </c>
      <c r="X53" s="1209">
        <v>0</v>
      </c>
      <c r="Y53" s="1230">
        <v>0</v>
      </c>
    </row>
    <row r="54" spans="1:25" ht="15.75" x14ac:dyDescent="0.25">
      <c r="A54" s="1229"/>
      <c r="B54" s="1211" t="s">
        <v>855</v>
      </c>
      <c r="C54" s="1207">
        <v>274</v>
      </c>
      <c r="D54" s="1207">
        <v>274</v>
      </c>
      <c r="E54" s="1206">
        <f t="shared" si="26"/>
        <v>100</v>
      </c>
      <c r="F54" s="1207">
        <v>5</v>
      </c>
      <c r="G54" s="1206">
        <f t="shared" si="27"/>
        <v>1.8248175182481752</v>
      </c>
      <c r="H54" s="1207">
        <f t="shared" si="28"/>
        <v>269</v>
      </c>
      <c r="I54" s="1206">
        <f t="shared" si="29"/>
        <v>98.175182481751818</v>
      </c>
      <c r="J54" s="1205">
        <v>5</v>
      </c>
      <c r="K54" s="1208">
        <f t="shared" si="30"/>
        <v>1.8587360594795539</v>
      </c>
      <c r="L54" s="1209">
        <f t="shared" si="31"/>
        <v>263</v>
      </c>
      <c r="M54" s="1210">
        <f t="shared" si="32"/>
        <v>97.769516728624538</v>
      </c>
      <c r="N54" s="1209">
        <v>0</v>
      </c>
      <c r="O54" s="1210">
        <v>0</v>
      </c>
      <c r="P54" s="1209">
        <v>0</v>
      </c>
      <c r="Q54" s="1210">
        <v>0</v>
      </c>
      <c r="R54" s="1209">
        <v>1</v>
      </c>
      <c r="S54" s="1210">
        <f t="shared" si="33"/>
        <v>0.37174721189591076</v>
      </c>
      <c r="T54" s="1209">
        <v>0</v>
      </c>
      <c r="U54" s="1210">
        <f t="shared" si="34"/>
        <v>0</v>
      </c>
      <c r="V54" s="1209">
        <v>0</v>
      </c>
      <c r="W54" s="1210">
        <v>0</v>
      </c>
      <c r="X54" s="1209">
        <v>0</v>
      </c>
      <c r="Y54" s="1230">
        <v>0</v>
      </c>
    </row>
    <row r="55" spans="1:25" ht="15.75" x14ac:dyDescent="0.25">
      <c r="A55" s="1229"/>
      <c r="B55" s="1211" t="s">
        <v>856</v>
      </c>
      <c r="C55" s="1207">
        <v>631</v>
      </c>
      <c r="D55" s="1207">
        <v>631</v>
      </c>
      <c r="E55" s="1206">
        <f t="shared" si="26"/>
        <v>100</v>
      </c>
      <c r="F55" s="1207">
        <v>8</v>
      </c>
      <c r="G55" s="1206">
        <f t="shared" si="27"/>
        <v>1.2678288431061806</v>
      </c>
      <c r="H55" s="1207">
        <f t="shared" si="28"/>
        <v>623</v>
      </c>
      <c r="I55" s="1206">
        <f t="shared" si="29"/>
        <v>98.732171156893813</v>
      </c>
      <c r="J55" s="1207">
        <v>4</v>
      </c>
      <c r="K55" s="1208">
        <f t="shared" si="30"/>
        <v>0.6420545746388443</v>
      </c>
      <c r="L55" s="1209">
        <f t="shared" si="31"/>
        <v>593</v>
      </c>
      <c r="M55" s="1210">
        <f t="shared" si="32"/>
        <v>95.184590690208665</v>
      </c>
      <c r="N55" s="1209">
        <v>0</v>
      </c>
      <c r="O55" s="1210">
        <v>0</v>
      </c>
      <c r="P55" s="1209">
        <v>0</v>
      </c>
      <c r="Q55" s="1210">
        <v>0</v>
      </c>
      <c r="R55" s="1209">
        <v>21</v>
      </c>
      <c r="S55" s="1210">
        <f t="shared" si="33"/>
        <v>3.3707865168539324</v>
      </c>
      <c r="T55" s="1209">
        <v>5</v>
      </c>
      <c r="U55" s="1210">
        <f t="shared" si="34"/>
        <v>0.8025682182985554</v>
      </c>
      <c r="V55" s="1209">
        <v>0</v>
      </c>
      <c r="W55" s="1210">
        <v>0</v>
      </c>
      <c r="X55" s="1209">
        <v>0</v>
      </c>
      <c r="Y55" s="1230">
        <v>0</v>
      </c>
    </row>
    <row r="56" spans="1:25" ht="15.75" x14ac:dyDescent="0.25">
      <c r="A56" s="1229"/>
      <c r="B56" s="1211" t="s">
        <v>857</v>
      </c>
      <c r="C56" s="1207">
        <v>1109</v>
      </c>
      <c r="D56" s="1207">
        <v>1109</v>
      </c>
      <c r="E56" s="1206">
        <f t="shared" si="26"/>
        <v>100</v>
      </c>
      <c r="F56" s="1207">
        <v>10</v>
      </c>
      <c r="G56" s="1206">
        <f t="shared" si="27"/>
        <v>0.90171325518485124</v>
      </c>
      <c r="H56" s="1207">
        <f t="shared" si="28"/>
        <v>1099</v>
      </c>
      <c r="I56" s="1206">
        <f t="shared" si="29"/>
        <v>99.098286744815155</v>
      </c>
      <c r="J56" s="1205">
        <v>11</v>
      </c>
      <c r="K56" s="1208">
        <f t="shared" si="30"/>
        <v>1.0009099181073704</v>
      </c>
      <c r="L56" s="1209">
        <f t="shared" si="31"/>
        <v>964</v>
      </c>
      <c r="M56" s="1210">
        <f t="shared" si="32"/>
        <v>87.716105550500458</v>
      </c>
      <c r="N56" s="1209">
        <v>0</v>
      </c>
      <c r="O56" s="1210">
        <v>0</v>
      </c>
      <c r="P56" s="1209">
        <v>0</v>
      </c>
      <c r="Q56" s="1210">
        <v>0</v>
      </c>
      <c r="R56" s="1209">
        <v>70</v>
      </c>
      <c r="S56" s="1210">
        <f t="shared" si="33"/>
        <v>6.369426751592357</v>
      </c>
      <c r="T56" s="1209">
        <v>54</v>
      </c>
      <c r="U56" s="1210">
        <f t="shared" si="34"/>
        <v>4.9135577797998184</v>
      </c>
      <c r="V56" s="1209">
        <v>0</v>
      </c>
      <c r="W56" s="1210">
        <v>0</v>
      </c>
      <c r="X56" s="1209">
        <v>0</v>
      </c>
      <c r="Y56" s="1230">
        <v>0</v>
      </c>
    </row>
    <row r="57" spans="1:25" ht="15.75" x14ac:dyDescent="0.25">
      <c r="A57" s="1229"/>
      <c r="B57" s="1211" t="s">
        <v>858</v>
      </c>
      <c r="C57" s="1207">
        <v>765</v>
      </c>
      <c r="D57" s="1207">
        <v>765</v>
      </c>
      <c r="E57" s="1206">
        <f t="shared" si="26"/>
        <v>100</v>
      </c>
      <c r="F57" s="1207">
        <v>7</v>
      </c>
      <c r="G57" s="1206">
        <f t="shared" si="27"/>
        <v>0.91503267973856206</v>
      </c>
      <c r="H57" s="1207">
        <f t="shared" si="28"/>
        <v>758</v>
      </c>
      <c r="I57" s="1206">
        <f t="shared" si="29"/>
        <v>99.084967320261441</v>
      </c>
      <c r="J57" s="1205">
        <v>5</v>
      </c>
      <c r="K57" s="1208">
        <f t="shared" si="30"/>
        <v>0.65963060686015829</v>
      </c>
      <c r="L57" s="1209">
        <f t="shared" si="31"/>
        <v>697</v>
      </c>
      <c r="M57" s="1210">
        <f t="shared" si="32"/>
        <v>91.952506596306065</v>
      </c>
      <c r="N57" s="1209">
        <v>0</v>
      </c>
      <c r="O57" s="1210">
        <v>0</v>
      </c>
      <c r="P57" s="1209">
        <v>0</v>
      </c>
      <c r="Q57" s="1210">
        <v>0</v>
      </c>
      <c r="R57" s="1209">
        <v>25</v>
      </c>
      <c r="S57" s="1210">
        <f t="shared" si="33"/>
        <v>3.2981530343007917</v>
      </c>
      <c r="T57" s="1209">
        <v>31</v>
      </c>
      <c r="U57" s="1210">
        <f t="shared" si="34"/>
        <v>4.0897097625329817</v>
      </c>
      <c r="V57" s="1209">
        <v>0</v>
      </c>
      <c r="W57" s="1210">
        <v>0</v>
      </c>
      <c r="X57" s="1209">
        <v>0</v>
      </c>
      <c r="Y57" s="1230">
        <v>0</v>
      </c>
    </row>
    <row r="58" spans="1:25" ht="15.75" x14ac:dyDescent="0.25">
      <c r="A58" s="1229"/>
      <c r="B58" s="1211" t="s">
        <v>859</v>
      </c>
      <c r="C58" s="1207">
        <v>836</v>
      </c>
      <c r="D58" s="1207">
        <v>836</v>
      </c>
      <c r="E58" s="1206">
        <f t="shared" si="26"/>
        <v>100</v>
      </c>
      <c r="F58" s="1207">
        <v>4</v>
      </c>
      <c r="G58" s="1206">
        <f t="shared" si="27"/>
        <v>0.4784688995215311</v>
      </c>
      <c r="H58" s="1207">
        <f t="shared" si="28"/>
        <v>832</v>
      </c>
      <c r="I58" s="1206">
        <f t="shared" si="29"/>
        <v>99.52153110047847</v>
      </c>
      <c r="J58" s="1205">
        <v>2</v>
      </c>
      <c r="K58" s="1208">
        <f t="shared" si="30"/>
        <v>0.24038461538461539</v>
      </c>
      <c r="L58" s="1209">
        <f t="shared" si="31"/>
        <v>797</v>
      </c>
      <c r="M58" s="1210">
        <f t="shared" si="32"/>
        <v>95.793269230769226</v>
      </c>
      <c r="N58" s="1209">
        <v>0</v>
      </c>
      <c r="O58" s="1210">
        <v>0</v>
      </c>
      <c r="P58" s="1209">
        <v>0</v>
      </c>
      <c r="Q58" s="1210">
        <v>0</v>
      </c>
      <c r="R58" s="1209">
        <v>31</v>
      </c>
      <c r="S58" s="1210">
        <f t="shared" si="33"/>
        <v>3.7259615384615383</v>
      </c>
      <c r="T58" s="1209">
        <v>2</v>
      </c>
      <c r="U58" s="1210">
        <f t="shared" si="34"/>
        <v>0.24038461538461539</v>
      </c>
      <c r="V58" s="1209">
        <v>0</v>
      </c>
      <c r="W58" s="1210">
        <v>0</v>
      </c>
      <c r="X58" s="1209">
        <v>0</v>
      </c>
      <c r="Y58" s="1230">
        <v>0</v>
      </c>
    </row>
    <row r="59" spans="1:25" ht="15.75" x14ac:dyDescent="0.25">
      <c r="A59" s="1229"/>
      <c r="B59" s="1211" t="s">
        <v>860</v>
      </c>
      <c r="C59" s="1207">
        <v>964</v>
      </c>
      <c r="D59" s="1207">
        <v>964</v>
      </c>
      <c r="E59" s="1206">
        <f t="shared" si="26"/>
        <v>100</v>
      </c>
      <c r="F59" s="1207">
        <v>2</v>
      </c>
      <c r="G59" s="1206">
        <f t="shared" si="27"/>
        <v>0.2074688796680498</v>
      </c>
      <c r="H59" s="1207">
        <f t="shared" si="28"/>
        <v>962</v>
      </c>
      <c r="I59" s="1206">
        <f t="shared" si="29"/>
        <v>99.792531120331944</v>
      </c>
      <c r="J59" s="1205">
        <v>21</v>
      </c>
      <c r="K59" s="1208">
        <f t="shared" si="30"/>
        <v>2.182952182952183</v>
      </c>
      <c r="L59" s="1209">
        <f t="shared" si="31"/>
        <v>894</v>
      </c>
      <c r="M59" s="1210">
        <f t="shared" si="32"/>
        <v>92.931392931392935</v>
      </c>
      <c r="N59" s="1209">
        <v>0</v>
      </c>
      <c r="O59" s="1210">
        <v>0</v>
      </c>
      <c r="P59" s="1209">
        <v>0</v>
      </c>
      <c r="Q59" s="1210">
        <v>0</v>
      </c>
      <c r="R59" s="1209">
        <v>43</v>
      </c>
      <c r="S59" s="1210">
        <f t="shared" si="33"/>
        <v>4.4698544698544698</v>
      </c>
      <c r="T59" s="1209">
        <v>4</v>
      </c>
      <c r="U59" s="1210">
        <f t="shared" si="34"/>
        <v>0.41580041580041582</v>
      </c>
      <c r="V59" s="1209">
        <v>0</v>
      </c>
      <c r="W59" s="1210">
        <v>0</v>
      </c>
      <c r="X59" s="1209">
        <v>0</v>
      </c>
      <c r="Y59" s="1230">
        <v>0</v>
      </c>
    </row>
    <row r="60" spans="1:25" ht="15.75" x14ac:dyDescent="0.25">
      <c r="A60" s="1229"/>
      <c r="B60" s="1211" t="s">
        <v>861</v>
      </c>
      <c r="C60" s="1207">
        <v>587</v>
      </c>
      <c r="D60" s="1207">
        <v>587</v>
      </c>
      <c r="E60" s="1206">
        <f t="shared" si="26"/>
        <v>100</v>
      </c>
      <c r="F60" s="1207">
        <v>3</v>
      </c>
      <c r="G60" s="1206">
        <f t="shared" si="27"/>
        <v>0.51107325383304936</v>
      </c>
      <c r="H60" s="1207">
        <f t="shared" si="28"/>
        <v>584</v>
      </c>
      <c r="I60" s="1206">
        <f t="shared" si="29"/>
        <v>99.488926746166953</v>
      </c>
      <c r="J60" s="1207">
        <v>6</v>
      </c>
      <c r="K60" s="1208">
        <f t="shared" si="30"/>
        <v>1.0273972602739727</v>
      </c>
      <c r="L60" s="1209">
        <f t="shared" si="31"/>
        <v>514</v>
      </c>
      <c r="M60" s="1210">
        <f t="shared" si="32"/>
        <v>88.013698630136986</v>
      </c>
      <c r="N60" s="1209">
        <v>0</v>
      </c>
      <c r="O60" s="1210">
        <v>0</v>
      </c>
      <c r="P60" s="1209">
        <v>0</v>
      </c>
      <c r="Q60" s="1210">
        <v>0</v>
      </c>
      <c r="R60" s="1209">
        <v>21</v>
      </c>
      <c r="S60" s="1210">
        <f t="shared" si="33"/>
        <v>3.595890410958904</v>
      </c>
      <c r="T60" s="1209">
        <v>43</v>
      </c>
      <c r="U60" s="1210">
        <f t="shared" si="34"/>
        <v>7.3630136986301373</v>
      </c>
      <c r="V60" s="1209">
        <v>0</v>
      </c>
      <c r="W60" s="1210">
        <v>0</v>
      </c>
      <c r="X60" s="1209">
        <v>0</v>
      </c>
      <c r="Y60" s="1230">
        <v>0</v>
      </c>
    </row>
    <row r="61" spans="1:25" ht="15.75" x14ac:dyDescent="0.25">
      <c r="A61" s="1229"/>
      <c r="B61" s="1211" t="s">
        <v>862</v>
      </c>
      <c r="C61" s="1207">
        <v>1230</v>
      </c>
      <c r="D61" s="1207">
        <v>1230</v>
      </c>
      <c r="E61" s="1206">
        <f t="shared" si="26"/>
        <v>100</v>
      </c>
      <c r="F61" s="1207">
        <v>1</v>
      </c>
      <c r="G61" s="1206">
        <f t="shared" si="27"/>
        <v>8.1300813008130079E-2</v>
      </c>
      <c r="H61" s="1207">
        <f t="shared" si="28"/>
        <v>1229</v>
      </c>
      <c r="I61" s="1206">
        <f t="shared" si="29"/>
        <v>99.918699186991873</v>
      </c>
      <c r="J61" s="1205">
        <v>13</v>
      </c>
      <c r="K61" s="1208">
        <f t="shared" si="30"/>
        <v>1.0577705451586656</v>
      </c>
      <c r="L61" s="1209">
        <f t="shared" si="31"/>
        <v>686</v>
      </c>
      <c r="M61" s="1210">
        <f t="shared" si="32"/>
        <v>55.817737998372664</v>
      </c>
      <c r="N61" s="1209">
        <v>0</v>
      </c>
      <c r="O61" s="1210">
        <v>0</v>
      </c>
      <c r="P61" s="1209">
        <v>0</v>
      </c>
      <c r="Q61" s="1210">
        <v>0</v>
      </c>
      <c r="R61" s="1209">
        <v>405</v>
      </c>
      <c r="S61" s="1210">
        <f t="shared" si="33"/>
        <v>32.953620829943041</v>
      </c>
      <c r="T61" s="1209">
        <v>125</v>
      </c>
      <c r="U61" s="1210">
        <f t="shared" si="34"/>
        <v>10.17087062652563</v>
      </c>
      <c r="V61" s="1209">
        <v>0</v>
      </c>
      <c r="W61" s="1210">
        <v>0</v>
      </c>
      <c r="X61" s="1209">
        <v>0</v>
      </c>
      <c r="Y61" s="1230">
        <v>0</v>
      </c>
    </row>
    <row r="62" spans="1:25" ht="15.75" x14ac:dyDescent="0.25">
      <c r="A62" s="1231"/>
      <c r="B62" s="1232" t="s">
        <v>863</v>
      </c>
      <c r="C62" s="1233">
        <v>941</v>
      </c>
      <c r="D62" s="1233">
        <v>941</v>
      </c>
      <c r="E62" s="1234">
        <f t="shared" si="26"/>
        <v>100</v>
      </c>
      <c r="F62" s="1233">
        <v>6</v>
      </c>
      <c r="G62" s="1234">
        <f t="shared" si="27"/>
        <v>0.6376195536663124</v>
      </c>
      <c r="H62" s="1233">
        <f t="shared" si="28"/>
        <v>935</v>
      </c>
      <c r="I62" s="1234">
        <f t="shared" si="29"/>
        <v>99.362380446333688</v>
      </c>
      <c r="J62" s="1233">
        <v>5</v>
      </c>
      <c r="K62" s="1235">
        <f t="shared" si="30"/>
        <v>0.53475935828877008</v>
      </c>
      <c r="L62" s="1236">
        <f t="shared" si="31"/>
        <v>873</v>
      </c>
      <c r="M62" s="1237">
        <f t="shared" si="32"/>
        <v>93.368983957219257</v>
      </c>
      <c r="N62" s="1236">
        <v>0</v>
      </c>
      <c r="O62" s="1237">
        <v>0</v>
      </c>
      <c r="P62" s="1236">
        <v>0</v>
      </c>
      <c r="Q62" s="1237">
        <v>0</v>
      </c>
      <c r="R62" s="1236">
        <v>34</v>
      </c>
      <c r="S62" s="1237">
        <f t="shared" si="33"/>
        <v>3.6363636363636362</v>
      </c>
      <c r="T62" s="1236">
        <v>23</v>
      </c>
      <c r="U62" s="1237">
        <f t="shared" si="34"/>
        <v>2.4598930481283423</v>
      </c>
      <c r="V62" s="1236">
        <v>0</v>
      </c>
      <c r="W62" s="1237">
        <v>0</v>
      </c>
      <c r="X62" s="1236">
        <v>0</v>
      </c>
      <c r="Y62" s="1238">
        <v>0</v>
      </c>
    </row>
    <row r="63" spans="1:25" ht="15.75" x14ac:dyDescent="0.25">
      <c r="A63" s="1239" t="s">
        <v>837</v>
      </c>
      <c r="B63" s="1240" t="s">
        <v>864</v>
      </c>
      <c r="C63" s="1224">
        <v>1583</v>
      </c>
      <c r="D63" s="1224">
        <v>1583</v>
      </c>
      <c r="E63" s="1225">
        <f>D63*100/C63</f>
        <v>100</v>
      </c>
      <c r="F63" s="1224">
        <v>4</v>
      </c>
      <c r="G63" s="1225">
        <f>F63*100/D63</f>
        <v>0.2526847757422615</v>
      </c>
      <c r="H63" s="1224">
        <f>D63-F63</f>
        <v>1579</v>
      </c>
      <c r="I63" s="1225">
        <f>H63*100/D63</f>
        <v>99.747315224257733</v>
      </c>
      <c r="J63" s="1224">
        <v>38</v>
      </c>
      <c r="K63" s="1241">
        <f t="shared" si="30"/>
        <v>2.4065864471184293</v>
      </c>
      <c r="L63" s="1226">
        <f>H63-J63-N63-P63-R63-T63-V63-X63</f>
        <v>873</v>
      </c>
      <c r="M63" s="1241">
        <f t="shared" si="32"/>
        <v>55.288157061431285</v>
      </c>
      <c r="N63" s="1226">
        <v>21</v>
      </c>
      <c r="O63" s="1241">
        <f t="shared" ref="O63:O79" si="35">N63*100/H63</f>
        <v>1.3299556681443951</v>
      </c>
      <c r="P63" s="1226">
        <v>0</v>
      </c>
      <c r="Q63" s="1241">
        <f t="shared" ref="Q63:Q79" si="36">P63*100/H63</f>
        <v>0</v>
      </c>
      <c r="R63" s="1226">
        <v>432</v>
      </c>
      <c r="S63" s="1241">
        <f t="shared" si="33"/>
        <v>27.359088030398986</v>
      </c>
      <c r="T63" s="1226">
        <v>213</v>
      </c>
      <c r="U63" s="1241">
        <f t="shared" si="34"/>
        <v>13.489550348321723</v>
      </c>
      <c r="V63" s="1242">
        <v>1</v>
      </c>
      <c r="W63" s="1241">
        <f t="shared" ref="W63:W79" si="37">V63*100/H63</f>
        <v>6.333122229259025E-2</v>
      </c>
      <c r="X63" s="1242">
        <v>1</v>
      </c>
      <c r="Y63" s="1243">
        <f t="shared" ref="Y63:Y79" si="38">X63*100/H63</f>
        <v>6.333122229259025E-2</v>
      </c>
    </row>
    <row r="64" spans="1:25" ht="15.75" x14ac:dyDescent="0.25">
      <c r="A64" s="1244"/>
      <c r="B64" s="1245" t="s">
        <v>865</v>
      </c>
      <c r="C64" s="1205">
        <v>2208</v>
      </c>
      <c r="D64" s="1205">
        <v>2208</v>
      </c>
      <c r="E64" s="1208">
        <f t="shared" ref="E64:E70" si="39">D64*100/C64</f>
        <v>100</v>
      </c>
      <c r="F64" s="1205">
        <v>8</v>
      </c>
      <c r="G64" s="1208">
        <f t="shared" ref="G64:G79" si="40">F64*100/D64</f>
        <v>0.36231884057971014</v>
      </c>
      <c r="H64" s="1205">
        <f t="shared" ref="H64:H79" si="41">D64-F64</f>
        <v>2200</v>
      </c>
      <c r="I64" s="1208">
        <f t="shared" ref="I64:I79" si="42">H64*100/D64</f>
        <v>99.637681159420296</v>
      </c>
      <c r="J64" s="1205">
        <v>23</v>
      </c>
      <c r="K64" s="1165">
        <f t="shared" si="30"/>
        <v>1.0454545454545454</v>
      </c>
      <c r="L64" s="1209">
        <f t="shared" ref="L64:L70" si="43">H64-J64-N64-P64-R64-T64-V64-X64</f>
        <v>826</v>
      </c>
      <c r="M64" s="1165">
        <f t="shared" si="32"/>
        <v>37.545454545454547</v>
      </c>
      <c r="N64" s="1209">
        <v>35</v>
      </c>
      <c r="O64" s="1165">
        <f t="shared" si="35"/>
        <v>1.5909090909090908</v>
      </c>
      <c r="P64" s="1209">
        <v>0</v>
      </c>
      <c r="Q64" s="1165">
        <f t="shared" si="36"/>
        <v>0</v>
      </c>
      <c r="R64" s="1209">
        <v>532</v>
      </c>
      <c r="S64" s="1165">
        <f t="shared" si="33"/>
        <v>24.181818181818183</v>
      </c>
      <c r="T64" s="1209">
        <v>784</v>
      </c>
      <c r="U64" s="1165">
        <f t="shared" si="34"/>
        <v>35.636363636363633</v>
      </c>
      <c r="V64" s="446">
        <v>0</v>
      </c>
      <c r="W64" s="1165">
        <f t="shared" si="37"/>
        <v>0</v>
      </c>
      <c r="X64" s="446">
        <v>0</v>
      </c>
      <c r="Y64" s="1166">
        <f t="shared" si="38"/>
        <v>0</v>
      </c>
    </row>
    <row r="65" spans="1:25" ht="15.75" x14ac:dyDescent="0.25">
      <c r="A65" s="1244"/>
      <c r="B65" s="1245" t="s">
        <v>866</v>
      </c>
      <c r="C65" s="1205">
        <v>4903</v>
      </c>
      <c r="D65" s="1205">
        <v>4903</v>
      </c>
      <c r="E65" s="1208">
        <f t="shared" si="39"/>
        <v>100</v>
      </c>
      <c r="F65" s="1205">
        <v>6</v>
      </c>
      <c r="G65" s="1208">
        <f t="shared" si="40"/>
        <v>0.12237405669997961</v>
      </c>
      <c r="H65" s="1205">
        <f t="shared" si="41"/>
        <v>4897</v>
      </c>
      <c r="I65" s="1208">
        <f t="shared" si="42"/>
        <v>99.877625943300018</v>
      </c>
      <c r="J65" s="1205">
        <v>22</v>
      </c>
      <c r="K65" s="1165">
        <f t="shared" si="30"/>
        <v>0.44925464570144985</v>
      </c>
      <c r="L65" s="1209">
        <f t="shared" si="43"/>
        <v>3128</v>
      </c>
      <c r="M65" s="1165">
        <f t="shared" si="32"/>
        <v>63.875842352460687</v>
      </c>
      <c r="N65" s="1209">
        <v>54</v>
      </c>
      <c r="O65" s="1165">
        <f t="shared" si="35"/>
        <v>1.1027159485399225</v>
      </c>
      <c r="P65" s="1209">
        <v>0</v>
      </c>
      <c r="Q65" s="1165">
        <f t="shared" si="36"/>
        <v>0</v>
      </c>
      <c r="R65" s="1209">
        <v>693</v>
      </c>
      <c r="S65" s="1165">
        <f t="shared" si="33"/>
        <v>14.151521339595671</v>
      </c>
      <c r="T65" s="1209">
        <v>997</v>
      </c>
      <c r="U65" s="1165">
        <f t="shared" si="34"/>
        <v>20.359403716561161</v>
      </c>
      <c r="V65" s="446">
        <v>2</v>
      </c>
      <c r="W65" s="1165">
        <f t="shared" si="37"/>
        <v>4.084133142740453E-2</v>
      </c>
      <c r="X65" s="446">
        <v>1</v>
      </c>
      <c r="Y65" s="1166">
        <f t="shared" si="38"/>
        <v>2.0420665713702265E-2</v>
      </c>
    </row>
    <row r="66" spans="1:25" ht="15.75" x14ac:dyDescent="0.25">
      <c r="A66" s="1244"/>
      <c r="B66" s="1245" t="s">
        <v>867</v>
      </c>
      <c r="C66" s="1205">
        <v>682</v>
      </c>
      <c r="D66" s="1205">
        <v>682</v>
      </c>
      <c r="E66" s="1208">
        <f t="shared" si="39"/>
        <v>100</v>
      </c>
      <c r="F66" s="1205">
        <v>7</v>
      </c>
      <c r="G66" s="1208">
        <f t="shared" si="40"/>
        <v>1.0263929618768328</v>
      </c>
      <c r="H66" s="1205">
        <f t="shared" si="41"/>
        <v>675</v>
      </c>
      <c r="I66" s="1208">
        <f t="shared" si="42"/>
        <v>98.973607038123163</v>
      </c>
      <c r="J66" s="1205">
        <v>5</v>
      </c>
      <c r="K66" s="1165">
        <f t="shared" si="30"/>
        <v>0.7407407407407407</v>
      </c>
      <c r="L66" s="1209">
        <f t="shared" si="43"/>
        <v>74</v>
      </c>
      <c r="M66" s="1165">
        <f t="shared" si="32"/>
        <v>10.962962962962964</v>
      </c>
      <c r="N66" s="1209">
        <v>21</v>
      </c>
      <c r="O66" s="1165">
        <f t="shared" si="35"/>
        <v>3.1111111111111112</v>
      </c>
      <c r="P66" s="1209">
        <v>0</v>
      </c>
      <c r="Q66" s="1165">
        <f t="shared" si="36"/>
        <v>0</v>
      </c>
      <c r="R66" s="1209">
        <v>563</v>
      </c>
      <c r="S66" s="1165">
        <f t="shared" si="33"/>
        <v>83.407407407407405</v>
      </c>
      <c r="T66" s="1209">
        <v>12</v>
      </c>
      <c r="U66" s="1165">
        <f t="shared" si="34"/>
        <v>1.7777777777777777</v>
      </c>
      <c r="V66" s="446">
        <v>0</v>
      </c>
      <c r="W66" s="1165">
        <f t="shared" si="37"/>
        <v>0</v>
      </c>
      <c r="X66" s="446">
        <v>0</v>
      </c>
      <c r="Y66" s="1166">
        <f t="shared" si="38"/>
        <v>0</v>
      </c>
    </row>
    <row r="67" spans="1:25" ht="15.75" x14ac:dyDescent="0.25">
      <c r="A67" s="1244"/>
      <c r="B67" s="1245" t="s">
        <v>868</v>
      </c>
      <c r="C67" s="1205">
        <v>1200</v>
      </c>
      <c r="D67" s="1205">
        <v>1200</v>
      </c>
      <c r="E67" s="1208">
        <f t="shared" si="39"/>
        <v>100</v>
      </c>
      <c r="F67" s="1205">
        <v>8</v>
      </c>
      <c r="G67" s="1208">
        <f t="shared" si="40"/>
        <v>0.66666666666666663</v>
      </c>
      <c r="H67" s="1205">
        <f t="shared" si="41"/>
        <v>1192</v>
      </c>
      <c r="I67" s="1208">
        <f t="shared" si="42"/>
        <v>99.333333333333329</v>
      </c>
      <c r="J67" s="1205">
        <v>5</v>
      </c>
      <c r="K67" s="1165">
        <f t="shared" si="30"/>
        <v>0.41946308724832215</v>
      </c>
      <c r="L67" s="1209">
        <f t="shared" si="43"/>
        <v>78</v>
      </c>
      <c r="M67" s="1165">
        <f t="shared" si="32"/>
        <v>6.5436241610738257</v>
      </c>
      <c r="N67" s="1209">
        <v>67</v>
      </c>
      <c r="O67" s="1165">
        <f t="shared" si="35"/>
        <v>5.6208053691275168</v>
      </c>
      <c r="P67" s="1209">
        <v>0</v>
      </c>
      <c r="Q67" s="1165">
        <f t="shared" si="36"/>
        <v>0</v>
      </c>
      <c r="R67" s="1209">
        <v>850</v>
      </c>
      <c r="S67" s="1165">
        <f t="shared" si="33"/>
        <v>71.308724832214764</v>
      </c>
      <c r="T67" s="1209">
        <v>187</v>
      </c>
      <c r="U67" s="1165">
        <f t="shared" si="34"/>
        <v>15.687919463087248</v>
      </c>
      <c r="V67" s="446">
        <v>5</v>
      </c>
      <c r="W67" s="1165">
        <f t="shared" si="37"/>
        <v>0.41946308724832215</v>
      </c>
      <c r="X67" s="446">
        <v>0</v>
      </c>
      <c r="Y67" s="1166">
        <f t="shared" si="38"/>
        <v>0</v>
      </c>
    </row>
    <row r="68" spans="1:25" ht="15.75" x14ac:dyDescent="0.25">
      <c r="A68" s="1244"/>
      <c r="B68" s="1245" t="s">
        <v>869</v>
      </c>
      <c r="C68" s="1205">
        <v>1720</v>
      </c>
      <c r="D68" s="1205">
        <v>1720</v>
      </c>
      <c r="E68" s="1208">
        <f t="shared" si="39"/>
        <v>100</v>
      </c>
      <c r="F68" s="1205">
        <v>11</v>
      </c>
      <c r="G68" s="1208">
        <f t="shared" si="40"/>
        <v>0.63953488372093026</v>
      </c>
      <c r="H68" s="1205">
        <f t="shared" si="41"/>
        <v>1709</v>
      </c>
      <c r="I68" s="1208">
        <f t="shared" si="42"/>
        <v>99.360465116279073</v>
      </c>
      <c r="J68" s="1205">
        <v>25</v>
      </c>
      <c r="K68" s="1165">
        <f t="shared" si="30"/>
        <v>1.4628437682855471</v>
      </c>
      <c r="L68" s="1209">
        <f t="shared" si="43"/>
        <v>842</v>
      </c>
      <c r="M68" s="1165">
        <f t="shared" si="32"/>
        <v>49.268578115857224</v>
      </c>
      <c r="N68" s="1209">
        <v>13</v>
      </c>
      <c r="O68" s="1165">
        <f t="shared" si="35"/>
        <v>0.76067875950848451</v>
      </c>
      <c r="P68" s="1209">
        <v>0</v>
      </c>
      <c r="Q68" s="1165">
        <f t="shared" si="36"/>
        <v>0</v>
      </c>
      <c r="R68" s="1209">
        <v>725</v>
      </c>
      <c r="S68" s="1165">
        <f t="shared" si="33"/>
        <v>42.422469280280865</v>
      </c>
      <c r="T68" s="1209">
        <v>101</v>
      </c>
      <c r="U68" s="1165">
        <f t="shared" si="34"/>
        <v>5.9098888238736107</v>
      </c>
      <c r="V68" s="446">
        <v>1</v>
      </c>
      <c r="W68" s="1165">
        <f t="shared" si="37"/>
        <v>5.8513750731421885E-2</v>
      </c>
      <c r="X68" s="446">
        <v>2</v>
      </c>
      <c r="Y68" s="1166">
        <f t="shared" si="38"/>
        <v>0.11702750146284377</v>
      </c>
    </row>
    <row r="69" spans="1:25" ht="15.75" x14ac:dyDescent="0.25">
      <c r="A69" s="1244"/>
      <c r="B69" s="1245" t="s">
        <v>870</v>
      </c>
      <c r="C69" s="1205">
        <v>3870</v>
      </c>
      <c r="D69" s="1205">
        <v>3870</v>
      </c>
      <c r="E69" s="1208">
        <f t="shared" si="39"/>
        <v>100</v>
      </c>
      <c r="F69" s="1205">
        <v>14</v>
      </c>
      <c r="G69" s="1208">
        <f t="shared" si="40"/>
        <v>0.36175710594315247</v>
      </c>
      <c r="H69" s="1205">
        <f t="shared" si="41"/>
        <v>3856</v>
      </c>
      <c r="I69" s="1208">
        <f t="shared" si="42"/>
        <v>99.638242894056845</v>
      </c>
      <c r="J69" s="1205">
        <v>20</v>
      </c>
      <c r="K69" s="1165">
        <f t="shared" si="30"/>
        <v>0.51867219917012453</v>
      </c>
      <c r="L69" s="1209">
        <f t="shared" si="43"/>
        <v>2312</v>
      </c>
      <c r="M69" s="1165">
        <f t="shared" si="32"/>
        <v>59.95850622406639</v>
      </c>
      <c r="N69" s="1209">
        <v>33</v>
      </c>
      <c r="O69" s="1165">
        <f t="shared" si="35"/>
        <v>0.85580912863070535</v>
      </c>
      <c r="P69" s="1209">
        <v>0</v>
      </c>
      <c r="Q69" s="1165">
        <f t="shared" si="36"/>
        <v>0</v>
      </c>
      <c r="R69" s="1209">
        <v>545</v>
      </c>
      <c r="S69" s="1165">
        <f t="shared" si="33"/>
        <v>14.133817427385893</v>
      </c>
      <c r="T69" s="1209">
        <v>945</v>
      </c>
      <c r="U69" s="1165">
        <f t="shared" si="34"/>
        <v>24.507261410788381</v>
      </c>
      <c r="V69" s="446">
        <v>1</v>
      </c>
      <c r="W69" s="1165">
        <f t="shared" si="37"/>
        <v>2.5933609958506226E-2</v>
      </c>
      <c r="X69" s="446">
        <v>0</v>
      </c>
      <c r="Y69" s="1166">
        <f t="shared" si="38"/>
        <v>0</v>
      </c>
    </row>
    <row r="70" spans="1:25" ht="15.75" x14ac:dyDescent="0.25">
      <c r="A70" s="1244"/>
      <c r="B70" s="1246" t="s">
        <v>871</v>
      </c>
      <c r="C70" s="1247">
        <v>1950</v>
      </c>
      <c r="D70" s="1247">
        <v>1950</v>
      </c>
      <c r="E70" s="1235">
        <f t="shared" si="39"/>
        <v>100</v>
      </c>
      <c r="F70" s="1247">
        <v>11</v>
      </c>
      <c r="G70" s="1235">
        <f t="shared" si="40"/>
        <v>0.5641025641025641</v>
      </c>
      <c r="H70" s="1247">
        <f t="shared" si="41"/>
        <v>1939</v>
      </c>
      <c r="I70" s="1235">
        <f t="shared" si="42"/>
        <v>99.435897435897431</v>
      </c>
      <c r="J70" s="1247">
        <v>2</v>
      </c>
      <c r="K70" s="1248">
        <f t="shared" si="30"/>
        <v>0.10314595152140278</v>
      </c>
      <c r="L70" s="1236">
        <f t="shared" si="43"/>
        <v>1067</v>
      </c>
      <c r="M70" s="1248">
        <f t="shared" si="32"/>
        <v>55.028365136668384</v>
      </c>
      <c r="N70" s="1236">
        <v>56</v>
      </c>
      <c r="O70" s="1248">
        <f t="shared" si="35"/>
        <v>2.8880866425992782</v>
      </c>
      <c r="P70" s="1236">
        <v>0</v>
      </c>
      <c r="Q70" s="1248">
        <f t="shared" si="36"/>
        <v>0</v>
      </c>
      <c r="R70" s="1236">
        <v>450</v>
      </c>
      <c r="S70" s="1248">
        <f t="shared" si="33"/>
        <v>23.207839092315627</v>
      </c>
      <c r="T70" s="1236">
        <v>361</v>
      </c>
      <c r="U70" s="1248">
        <f t="shared" si="34"/>
        <v>18.617844249613203</v>
      </c>
      <c r="V70" s="1249">
        <v>3</v>
      </c>
      <c r="W70" s="1248">
        <f t="shared" si="37"/>
        <v>0.15471892728210418</v>
      </c>
      <c r="X70" s="1249">
        <v>0</v>
      </c>
      <c r="Y70" s="1250">
        <f t="shared" si="38"/>
        <v>0</v>
      </c>
    </row>
    <row r="71" spans="1:25" ht="15.75" x14ac:dyDescent="0.25">
      <c r="A71" s="1251" t="s">
        <v>829</v>
      </c>
      <c r="B71" s="1252" t="s">
        <v>872</v>
      </c>
      <c r="C71" s="1222">
        <v>695</v>
      </c>
      <c r="D71" s="1222">
        <v>702</v>
      </c>
      <c r="E71" s="1241">
        <f>D71*100/C71</f>
        <v>101.00719424460432</v>
      </c>
      <c r="F71" s="1253">
        <v>0</v>
      </c>
      <c r="G71" s="1241">
        <f t="shared" si="40"/>
        <v>0</v>
      </c>
      <c r="H71" s="1254">
        <f t="shared" si="41"/>
        <v>702</v>
      </c>
      <c r="I71" s="1241">
        <f t="shared" si="42"/>
        <v>100</v>
      </c>
      <c r="J71" s="1222">
        <v>0</v>
      </c>
      <c r="K71" s="1241">
        <f t="shared" si="30"/>
        <v>0</v>
      </c>
      <c r="L71" s="1253">
        <f>H71-J71-N71-P71-R71-T71-V71-X71</f>
        <v>347</v>
      </c>
      <c r="M71" s="1241">
        <f>L71*100/H71</f>
        <v>49.43019943019943</v>
      </c>
      <c r="N71" s="1253">
        <v>0</v>
      </c>
      <c r="O71" s="1241">
        <f t="shared" si="35"/>
        <v>0</v>
      </c>
      <c r="P71" s="1254">
        <v>0</v>
      </c>
      <c r="Q71" s="1241">
        <f t="shared" si="36"/>
        <v>0</v>
      </c>
      <c r="R71" s="1253">
        <v>11</v>
      </c>
      <c r="S71" s="1241">
        <f t="shared" si="33"/>
        <v>1.566951566951567</v>
      </c>
      <c r="T71" s="1253">
        <v>323</v>
      </c>
      <c r="U71" s="1241">
        <f t="shared" si="34"/>
        <v>46.011396011396009</v>
      </c>
      <c r="V71" s="1253">
        <v>17</v>
      </c>
      <c r="W71" s="1241">
        <f t="shared" si="37"/>
        <v>2.4216524216524218</v>
      </c>
      <c r="X71" s="1253">
        <v>4</v>
      </c>
      <c r="Y71" s="1243">
        <f t="shared" si="38"/>
        <v>0.56980056980056981</v>
      </c>
    </row>
    <row r="72" spans="1:25" ht="15.75" x14ac:dyDescent="0.25">
      <c r="A72" s="1255"/>
      <c r="B72" s="1256" t="s">
        <v>873</v>
      </c>
      <c r="C72" s="1207">
        <v>328</v>
      </c>
      <c r="D72" s="1207">
        <v>328</v>
      </c>
      <c r="E72" s="1165">
        <f t="shared" ref="E72:E79" si="44">D72*100/C72</f>
        <v>100</v>
      </c>
      <c r="F72" s="1257">
        <v>0</v>
      </c>
      <c r="G72" s="1165">
        <f t="shared" si="40"/>
        <v>0</v>
      </c>
      <c r="H72" s="1258">
        <f t="shared" si="41"/>
        <v>328</v>
      </c>
      <c r="I72" s="1165">
        <f t="shared" si="42"/>
        <v>100</v>
      </c>
      <c r="J72" s="1207">
        <v>0</v>
      </c>
      <c r="K72" s="1165">
        <f t="shared" si="30"/>
        <v>0</v>
      </c>
      <c r="L72" s="1257">
        <f t="shared" ref="L72:L79" si="45">H72-J72-N72-P72-R72-T72-V72-X72</f>
        <v>301</v>
      </c>
      <c r="M72" s="1165">
        <f t="shared" ref="M72:M79" si="46">L72*100/H72</f>
        <v>91.768292682926827</v>
      </c>
      <c r="N72" s="1257">
        <v>1</v>
      </c>
      <c r="O72" s="1165">
        <f t="shared" si="35"/>
        <v>0.3048780487804878</v>
      </c>
      <c r="P72" s="1257">
        <v>0</v>
      </c>
      <c r="Q72" s="1165">
        <f t="shared" si="36"/>
        <v>0</v>
      </c>
      <c r="R72" s="1257">
        <v>0</v>
      </c>
      <c r="S72" s="1165">
        <f t="shared" si="33"/>
        <v>0</v>
      </c>
      <c r="T72" s="1257">
        <v>25</v>
      </c>
      <c r="U72" s="1165">
        <f t="shared" si="34"/>
        <v>7.6219512195121952</v>
      </c>
      <c r="V72" s="1257">
        <v>0</v>
      </c>
      <c r="W72" s="1165">
        <f t="shared" si="37"/>
        <v>0</v>
      </c>
      <c r="X72" s="1257">
        <v>1</v>
      </c>
      <c r="Y72" s="1166">
        <f t="shared" si="38"/>
        <v>0.3048780487804878</v>
      </c>
    </row>
    <row r="73" spans="1:25" ht="15.75" x14ac:dyDescent="0.25">
      <c r="A73" s="1255"/>
      <c r="B73" s="1256" t="s">
        <v>874</v>
      </c>
      <c r="C73" s="1207">
        <v>1583</v>
      </c>
      <c r="D73" s="1207">
        <v>1540</v>
      </c>
      <c r="E73" s="1165">
        <f t="shared" si="44"/>
        <v>97.283638660770691</v>
      </c>
      <c r="F73" s="1207">
        <v>1</v>
      </c>
      <c r="G73" s="1165">
        <f t="shared" si="40"/>
        <v>6.4935064935064929E-2</v>
      </c>
      <c r="H73" s="1258">
        <f t="shared" si="41"/>
        <v>1539</v>
      </c>
      <c r="I73" s="1165">
        <f t="shared" si="42"/>
        <v>99.935064935064929</v>
      </c>
      <c r="J73" s="1207">
        <v>1</v>
      </c>
      <c r="K73" s="1165">
        <f t="shared" si="30"/>
        <v>6.4977257959714096E-2</v>
      </c>
      <c r="L73" s="1257">
        <f t="shared" si="45"/>
        <v>1006</v>
      </c>
      <c r="M73" s="1165">
        <f t="shared" si="46"/>
        <v>65.36712150747239</v>
      </c>
      <c r="N73" s="1257">
        <v>0</v>
      </c>
      <c r="O73" s="1165">
        <f t="shared" si="35"/>
        <v>0</v>
      </c>
      <c r="P73" s="1257">
        <v>0</v>
      </c>
      <c r="Q73" s="1165">
        <f t="shared" si="36"/>
        <v>0</v>
      </c>
      <c r="R73" s="1257">
        <v>23</v>
      </c>
      <c r="S73" s="1165">
        <f t="shared" si="33"/>
        <v>1.4944769330734242</v>
      </c>
      <c r="T73" s="1257">
        <v>501</v>
      </c>
      <c r="U73" s="1165">
        <f t="shared" si="34"/>
        <v>32.553606237816766</v>
      </c>
      <c r="V73" s="1257">
        <v>2</v>
      </c>
      <c r="W73" s="1165">
        <f t="shared" si="37"/>
        <v>0.12995451591942819</v>
      </c>
      <c r="X73" s="1257">
        <v>6</v>
      </c>
      <c r="Y73" s="1166">
        <f t="shared" si="38"/>
        <v>0.38986354775828458</v>
      </c>
    </row>
    <row r="74" spans="1:25" ht="15.75" x14ac:dyDescent="0.25">
      <c r="A74" s="1255"/>
      <c r="B74" s="1256" t="s">
        <v>875</v>
      </c>
      <c r="C74" s="1207">
        <v>1535</v>
      </c>
      <c r="D74" s="1207">
        <v>1536</v>
      </c>
      <c r="E74" s="1165">
        <f t="shared" si="44"/>
        <v>100.06514657980456</v>
      </c>
      <c r="F74" s="1257">
        <v>0</v>
      </c>
      <c r="G74" s="1165">
        <f t="shared" si="40"/>
        <v>0</v>
      </c>
      <c r="H74" s="1258">
        <f t="shared" si="41"/>
        <v>1536</v>
      </c>
      <c r="I74" s="1165">
        <f t="shared" si="42"/>
        <v>100</v>
      </c>
      <c r="J74" s="1207">
        <v>0</v>
      </c>
      <c r="K74" s="1165">
        <f t="shared" si="30"/>
        <v>0</v>
      </c>
      <c r="L74" s="1257">
        <f t="shared" si="45"/>
        <v>1390</v>
      </c>
      <c r="M74" s="1165">
        <f t="shared" si="46"/>
        <v>90.494791666666671</v>
      </c>
      <c r="N74" s="1257">
        <v>0</v>
      </c>
      <c r="O74" s="1165">
        <f t="shared" si="35"/>
        <v>0</v>
      </c>
      <c r="P74" s="1257">
        <v>0</v>
      </c>
      <c r="Q74" s="1165">
        <f t="shared" si="36"/>
        <v>0</v>
      </c>
      <c r="R74" s="1257">
        <v>5</v>
      </c>
      <c r="S74" s="1165">
        <f t="shared" si="33"/>
        <v>0.32552083333333331</v>
      </c>
      <c r="T74" s="1257">
        <v>141</v>
      </c>
      <c r="U74" s="1165">
        <f t="shared" si="34"/>
        <v>9.1796875</v>
      </c>
      <c r="V74" s="1257">
        <v>0</v>
      </c>
      <c r="W74" s="1165">
        <f t="shared" si="37"/>
        <v>0</v>
      </c>
      <c r="X74" s="1257">
        <v>0</v>
      </c>
      <c r="Y74" s="1166">
        <f t="shared" si="38"/>
        <v>0</v>
      </c>
    </row>
    <row r="75" spans="1:25" ht="15.75" x14ac:dyDescent="0.25">
      <c r="A75" s="1255"/>
      <c r="B75" s="1256" t="s">
        <v>876</v>
      </c>
      <c r="C75" s="1207">
        <v>1264</v>
      </c>
      <c r="D75" s="1207">
        <v>1264</v>
      </c>
      <c r="E75" s="1165">
        <f t="shared" si="44"/>
        <v>100</v>
      </c>
      <c r="F75" s="1257">
        <v>0</v>
      </c>
      <c r="G75" s="1165">
        <f t="shared" si="40"/>
        <v>0</v>
      </c>
      <c r="H75" s="1258">
        <f t="shared" si="41"/>
        <v>1264</v>
      </c>
      <c r="I75" s="1165">
        <f t="shared" si="42"/>
        <v>100</v>
      </c>
      <c r="J75" s="1207">
        <v>2</v>
      </c>
      <c r="K75" s="1165">
        <f t="shared" si="30"/>
        <v>0.15822784810126583</v>
      </c>
      <c r="L75" s="1257">
        <f t="shared" si="45"/>
        <v>1106</v>
      </c>
      <c r="M75" s="1165">
        <f t="shared" si="46"/>
        <v>87.5</v>
      </c>
      <c r="N75" s="1257">
        <v>1</v>
      </c>
      <c r="O75" s="1165">
        <f t="shared" si="35"/>
        <v>7.9113924050632917E-2</v>
      </c>
      <c r="P75" s="1257">
        <v>0</v>
      </c>
      <c r="Q75" s="1165">
        <f t="shared" si="36"/>
        <v>0</v>
      </c>
      <c r="R75" s="1257">
        <v>0</v>
      </c>
      <c r="S75" s="1165">
        <f t="shared" si="33"/>
        <v>0</v>
      </c>
      <c r="T75" s="1257">
        <v>134</v>
      </c>
      <c r="U75" s="1165">
        <f t="shared" si="34"/>
        <v>10.601265822784811</v>
      </c>
      <c r="V75" s="1257">
        <v>21</v>
      </c>
      <c r="W75" s="1165">
        <f t="shared" si="37"/>
        <v>1.6613924050632911</v>
      </c>
      <c r="X75" s="1257">
        <v>0</v>
      </c>
      <c r="Y75" s="1166">
        <f t="shared" si="38"/>
        <v>0</v>
      </c>
    </row>
    <row r="76" spans="1:25" ht="15.75" x14ac:dyDescent="0.25">
      <c r="A76" s="1255"/>
      <c r="B76" s="1256" t="s">
        <v>877</v>
      </c>
      <c r="C76" s="1207">
        <v>2242</v>
      </c>
      <c r="D76" s="1207">
        <v>2277</v>
      </c>
      <c r="E76" s="1165">
        <f t="shared" si="44"/>
        <v>101.56110615521855</v>
      </c>
      <c r="F76" s="1257">
        <v>0</v>
      </c>
      <c r="G76" s="1165">
        <f t="shared" si="40"/>
        <v>0</v>
      </c>
      <c r="H76" s="1258">
        <f t="shared" si="41"/>
        <v>2277</v>
      </c>
      <c r="I76" s="1165">
        <f t="shared" si="42"/>
        <v>100</v>
      </c>
      <c r="J76" s="1207">
        <v>0</v>
      </c>
      <c r="K76" s="1165">
        <f t="shared" si="30"/>
        <v>0</v>
      </c>
      <c r="L76" s="1257">
        <f t="shared" si="45"/>
        <v>1837</v>
      </c>
      <c r="M76" s="1165">
        <f t="shared" si="46"/>
        <v>80.676328502415458</v>
      </c>
      <c r="N76" s="1257">
        <v>1</v>
      </c>
      <c r="O76" s="1165">
        <f t="shared" si="35"/>
        <v>4.3917435221783048E-2</v>
      </c>
      <c r="P76" s="1257">
        <v>0</v>
      </c>
      <c r="Q76" s="1165">
        <f t="shared" si="36"/>
        <v>0</v>
      </c>
      <c r="R76" s="1257">
        <v>7</v>
      </c>
      <c r="S76" s="1165">
        <f t="shared" si="33"/>
        <v>0.30742204655248134</v>
      </c>
      <c r="T76" s="1257">
        <v>431</v>
      </c>
      <c r="U76" s="1165">
        <f t="shared" si="34"/>
        <v>18.928414580588495</v>
      </c>
      <c r="V76" s="1257">
        <v>0</v>
      </c>
      <c r="W76" s="1165">
        <f t="shared" si="37"/>
        <v>0</v>
      </c>
      <c r="X76" s="1257">
        <v>1</v>
      </c>
      <c r="Y76" s="1166">
        <f t="shared" si="38"/>
        <v>4.3917435221783048E-2</v>
      </c>
    </row>
    <row r="77" spans="1:25" ht="15.75" x14ac:dyDescent="0.25">
      <c r="A77" s="1255"/>
      <c r="B77" s="1256" t="s">
        <v>878</v>
      </c>
      <c r="C77" s="1207">
        <v>1767</v>
      </c>
      <c r="D77" s="1207">
        <v>1767</v>
      </c>
      <c r="E77" s="1165">
        <f t="shared" si="44"/>
        <v>100</v>
      </c>
      <c r="F77" s="1207">
        <v>3</v>
      </c>
      <c r="G77" s="1165">
        <f t="shared" si="40"/>
        <v>0.1697792869269949</v>
      </c>
      <c r="H77" s="1258">
        <f t="shared" si="41"/>
        <v>1764</v>
      </c>
      <c r="I77" s="1165">
        <f t="shared" si="42"/>
        <v>99.830220713073004</v>
      </c>
      <c r="J77" s="1207">
        <v>0</v>
      </c>
      <c r="K77" s="1165">
        <f t="shared" si="30"/>
        <v>0</v>
      </c>
      <c r="L77" s="1257">
        <f t="shared" si="45"/>
        <v>1249</v>
      </c>
      <c r="M77" s="1165">
        <f t="shared" si="46"/>
        <v>70.804988662131521</v>
      </c>
      <c r="N77" s="1257">
        <v>0</v>
      </c>
      <c r="O77" s="1165">
        <f t="shared" si="35"/>
        <v>0</v>
      </c>
      <c r="P77" s="1257">
        <v>0</v>
      </c>
      <c r="Q77" s="1165">
        <f t="shared" si="36"/>
        <v>0</v>
      </c>
      <c r="R77" s="1257">
        <v>0</v>
      </c>
      <c r="S77" s="1165">
        <f t="shared" si="33"/>
        <v>0</v>
      </c>
      <c r="T77" s="1257">
        <v>499</v>
      </c>
      <c r="U77" s="1165">
        <f t="shared" si="34"/>
        <v>28.287981859410429</v>
      </c>
      <c r="V77" s="1257">
        <v>13</v>
      </c>
      <c r="W77" s="1165">
        <f t="shared" si="37"/>
        <v>0.7369614512471655</v>
      </c>
      <c r="X77" s="1257">
        <v>3</v>
      </c>
      <c r="Y77" s="1166">
        <f t="shared" si="38"/>
        <v>0.17006802721088435</v>
      </c>
    </row>
    <row r="78" spans="1:25" ht="15.75" x14ac:dyDescent="0.25">
      <c r="A78" s="1255"/>
      <c r="B78" s="1256" t="s">
        <v>879</v>
      </c>
      <c r="C78" s="1207">
        <v>2262</v>
      </c>
      <c r="D78" s="1207">
        <v>2262</v>
      </c>
      <c r="E78" s="1165">
        <f t="shared" si="44"/>
        <v>100</v>
      </c>
      <c r="F78" s="1257">
        <v>0</v>
      </c>
      <c r="G78" s="1165">
        <f t="shared" si="40"/>
        <v>0</v>
      </c>
      <c r="H78" s="1258">
        <f t="shared" si="41"/>
        <v>2262</v>
      </c>
      <c r="I78" s="1165">
        <f t="shared" si="42"/>
        <v>100</v>
      </c>
      <c r="J78" s="1207">
        <v>0</v>
      </c>
      <c r="K78" s="1165">
        <f t="shared" si="30"/>
        <v>0</v>
      </c>
      <c r="L78" s="1257">
        <f t="shared" si="45"/>
        <v>1648</v>
      </c>
      <c r="M78" s="1165">
        <f t="shared" si="46"/>
        <v>72.855879752431477</v>
      </c>
      <c r="N78" s="1257">
        <v>1</v>
      </c>
      <c r="O78" s="1165">
        <f t="shared" si="35"/>
        <v>4.4208664898320073E-2</v>
      </c>
      <c r="P78" s="1257">
        <v>0</v>
      </c>
      <c r="Q78" s="1165">
        <f t="shared" si="36"/>
        <v>0</v>
      </c>
      <c r="R78" s="1257">
        <v>12</v>
      </c>
      <c r="S78" s="1165">
        <f t="shared" si="33"/>
        <v>0.5305039787798409</v>
      </c>
      <c r="T78" s="1257">
        <v>601</v>
      </c>
      <c r="U78" s="1165">
        <f t="shared" si="34"/>
        <v>26.569407603890362</v>
      </c>
      <c r="V78" s="1257">
        <v>0</v>
      </c>
      <c r="W78" s="1165">
        <f t="shared" si="37"/>
        <v>0</v>
      </c>
      <c r="X78" s="1257">
        <v>0</v>
      </c>
      <c r="Y78" s="1166">
        <f t="shared" si="38"/>
        <v>0</v>
      </c>
    </row>
    <row r="79" spans="1:25" ht="15.75" x14ac:dyDescent="0.25">
      <c r="A79" s="1259"/>
      <c r="B79" s="1260" t="s">
        <v>880</v>
      </c>
      <c r="C79" s="1233">
        <v>1722</v>
      </c>
      <c r="D79" s="1233">
        <v>1722</v>
      </c>
      <c r="E79" s="1248">
        <f t="shared" si="44"/>
        <v>100</v>
      </c>
      <c r="F79" s="1261">
        <v>0</v>
      </c>
      <c r="G79" s="1248">
        <f t="shared" si="40"/>
        <v>0</v>
      </c>
      <c r="H79" s="1262">
        <f t="shared" si="41"/>
        <v>1722</v>
      </c>
      <c r="I79" s="1248">
        <f t="shared" si="42"/>
        <v>100</v>
      </c>
      <c r="J79" s="1233">
        <v>1</v>
      </c>
      <c r="K79" s="1248">
        <f t="shared" si="30"/>
        <v>5.8072009291521488E-2</v>
      </c>
      <c r="L79" s="1261">
        <f t="shared" si="45"/>
        <v>1566</v>
      </c>
      <c r="M79" s="1248">
        <f t="shared" si="46"/>
        <v>90.940766550522653</v>
      </c>
      <c r="N79" s="1261">
        <v>0</v>
      </c>
      <c r="O79" s="1248">
        <f t="shared" si="35"/>
        <v>0</v>
      </c>
      <c r="P79" s="1261">
        <v>0</v>
      </c>
      <c r="Q79" s="1248">
        <f t="shared" si="36"/>
        <v>0</v>
      </c>
      <c r="R79" s="1261">
        <v>20</v>
      </c>
      <c r="S79" s="1248">
        <f t="shared" si="33"/>
        <v>1.1614401858304297</v>
      </c>
      <c r="T79" s="1261">
        <v>132</v>
      </c>
      <c r="U79" s="1248">
        <f t="shared" si="34"/>
        <v>7.6655052264808363</v>
      </c>
      <c r="V79" s="1261">
        <v>0</v>
      </c>
      <c r="W79" s="1248">
        <f t="shared" si="37"/>
        <v>0</v>
      </c>
      <c r="X79" s="1261">
        <v>3</v>
      </c>
      <c r="Y79" s="1250">
        <f t="shared" si="38"/>
        <v>0.17421602787456447</v>
      </c>
    </row>
    <row r="80" spans="1:25" ht="15.75" x14ac:dyDescent="0.25">
      <c r="A80" s="1251" t="s">
        <v>881</v>
      </c>
      <c r="B80" s="1252" t="s">
        <v>882</v>
      </c>
      <c r="C80" s="1222">
        <v>3777</v>
      </c>
      <c r="D80" s="1222">
        <v>3767</v>
      </c>
      <c r="E80" s="1223">
        <f>D80*100/C80</f>
        <v>99.735239608154615</v>
      </c>
      <c r="F80" s="1222">
        <v>0</v>
      </c>
      <c r="G80" s="1223">
        <v>0</v>
      </c>
      <c r="H80" s="1222">
        <f>D80-F80</f>
        <v>3767</v>
      </c>
      <c r="I80" s="1223">
        <f>H80*100/D80</f>
        <v>100</v>
      </c>
      <c r="J80" s="1224">
        <v>138</v>
      </c>
      <c r="K80" s="1225">
        <f>J80*100/H80</f>
        <v>3.6633926201221132</v>
      </c>
      <c r="L80" s="1226">
        <f>H80-J80-N80-P80-R80-T80-V80-X80</f>
        <v>3325</v>
      </c>
      <c r="M80" s="1227">
        <f>L80*100/H80</f>
        <v>88.26652508627555</v>
      </c>
      <c r="N80" s="1242">
        <v>1</v>
      </c>
      <c r="O80" s="1227">
        <f>N80*100/H80</f>
        <v>2.6546323334218212E-2</v>
      </c>
      <c r="P80" s="1226">
        <v>0</v>
      </c>
      <c r="Q80" s="1227">
        <f t="shared" ref="Q80:Q86" si="47">P80*100/D80</f>
        <v>0</v>
      </c>
      <c r="R80" s="1242">
        <v>233</v>
      </c>
      <c r="S80" s="1227">
        <f>R80*100/H80</f>
        <v>6.1852933368728431</v>
      </c>
      <c r="T80" s="1242">
        <v>39</v>
      </c>
      <c r="U80" s="1227">
        <f>T80*100/H80</f>
        <v>1.0353066100345103</v>
      </c>
      <c r="V80" s="1242">
        <v>11</v>
      </c>
      <c r="W80" s="1263">
        <f>V80*100/H80</f>
        <v>0.29200955667640033</v>
      </c>
      <c r="X80" s="1242">
        <v>20</v>
      </c>
      <c r="Y80" s="1264">
        <f>X80*100/H80</f>
        <v>0.53092646668436416</v>
      </c>
    </row>
    <row r="81" spans="1:25" ht="15.75" x14ac:dyDescent="0.25">
      <c r="A81" s="1255"/>
      <c r="B81" s="1256" t="s">
        <v>883</v>
      </c>
      <c r="C81" s="1207">
        <v>2361</v>
      </c>
      <c r="D81" s="1207">
        <v>2355</v>
      </c>
      <c r="E81" s="1206">
        <f t="shared" ref="E81:E86" si="48">D81*100/C81</f>
        <v>99.745870393900887</v>
      </c>
      <c r="F81" s="1207">
        <v>0</v>
      </c>
      <c r="G81" s="1206">
        <v>0</v>
      </c>
      <c r="H81" s="1207">
        <f t="shared" ref="H81:H86" si="49">D81-F81</f>
        <v>2355</v>
      </c>
      <c r="I81" s="1206">
        <f t="shared" ref="I81:I86" si="50">H81*100/D81</f>
        <v>100</v>
      </c>
      <c r="J81" s="1207">
        <v>102</v>
      </c>
      <c r="K81" s="1208">
        <f t="shared" ref="K81:K86" si="51">J81*100/H81</f>
        <v>4.3312101910828025</v>
      </c>
      <c r="L81" s="1209">
        <f t="shared" ref="L81:L86" si="52">H81-J81-N81-P81-R81-T81-V81-X81</f>
        <v>2046</v>
      </c>
      <c r="M81" s="1210">
        <f t="shared" ref="M81:M86" si="53">L81*100/H81</f>
        <v>86.878980891719749</v>
      </c>
      <c r="N81" s="446">
        <v>0</v>
      </c>
      <c r="O81" s="1210">
        <f t="shared" ref="O81:O86" si="54">N81*100/H81</f>
        <v>0</v>
      </c>
      <c r="P81" s="1257">
        <v>0</v>
      </c>
      <c r="Q81" s="1210">
        <f t="shared" si="47"/>
        <v>0</v>
      </c>
      <c r="R81" s="446">
        <v>165</v>
      </c>
      <c r="S81" s="1210">
        <f t="shared" ref="S81:S86" si="55">R81*100/H81</f>
        <v>7.0063694267515926</v>
      </c>
      <c r="T81" s="446">
        <v>23</v>
      </c>
      <c r="U81" s="1210">
        <f t="shared" ref="U81:U86" si="56">T81*100/H81</f>
        <v>0.97664543524416136</v>
      </c>
      <c r="V81" s="446">
        <v>9</v>
      </c>
      <c r="W81" s="452">
        <f t="shared" ref="W81:W86" si="57">V81*100/H81</f>
        <v>0.38216560509554143</v>
      </c>
      <c r="X81" s="446">
        <v>10</v>
      </c>
      <c r="Y81" s="454">
        <f t="shared" ref="Y81:Y86" si="58">X81*100/H81</f>
        <v>0.42462845010615713</v>
      </c>
    </row>
    <row r="82" spans="1:25" ht="15.75" x14ac:dyDescent="0.25">
      <c r="A82" s="1255"/>
      <c r="B82" s="1256" t="s">
        <v>884</v>
      </c>
      <c r="C82" s="1207">
        <v>1980</v>
      </c>
      <c r="D82" s="1207">
        <v>1974</v>
      </c>
      <c r="E82" s="1206">
        <f t="shared" si="48"/>
        <v>99.696969696969703</v>
      </c>
      <c r="F82" s="1207">
        <v>0</v>
      </c>
      <c r="G82" s="1206">
        <v>0</v>
      </c>
      <c r="H82" s="1207">
        <f t="shared" si="49"/>
        <v>1974</v>
      </c>
      <c r="I82" s="1206">
        <f t="shared" si="50"/>
        <v>100</v>
      </c>
      <c r="J82" s="1205">
        <v>87</v>
      </c>
      <c r="K82" s="1208">
        <f t="shared" si="51"/>
        <v>4.4072948328267474</v>
      </c>
      <c r="L82" s="1209">
        <f t="shared" si="52"/>
        <v>1621</v>
      </c>
      <c r="M82" s="1210">
        <f t="shared" si="53"/>
        <v>82.117527862208718</v>
      </c>
      <c r="N82" s="446">
        <v>0</v>
      </c>
      <c r="O82" s="1210">
        <f t="shared" si="54"/>
        <v>0</v>
      </c>
      <c r="P82" s="1209">
        <v>0</v>
      </c>
      <c r="Q82" s="1210">
        <f t="shared" si="47"/>
        <v>0</v>
      </c>
      <c r="R82" s="446">
        <v>213</v>
      </c>
      <c r="S82" s="1210">
        <f t="shared" si="55"/>
        <v>10.790273556231003</v>
      </c>
      <c r="T82" s="446">
        <v>31</v>
      </c>
      <c r="U82" s="1210">
        <f t="shared" si="56"/>
        <v>1.5704154002026343</v>
      </c>
      <c r="V82" s="446">
        <v>12</v>
      </c>
      <c r="W82" s="452">
        <f t="shared" si="57"/>
        <v>0.60790273556231</v>
      </c>
      <c r="X82" s="446">
        <v>10</v>
      </c>
      <c r="Y82" s="454">
        <f t="shared" si="58"/>
        <v>0.50658561296859173</v>
      </c>
    </row>
    <row r="83" spans="1:25" ht="15.75" x14ac:dyDescent="0.25">
      <c r="A83" s="1255"/>
      <c r="B83" s="1256" t="s">
        <v>885</v>
      </c>
      <c r="C83" s="1207">
        <v>2306</v>
      </c>
      <c r="D83" s="1207">
        <v>2306</v>
      </c>
      <c r="E83" s="1206">
        <f t="shared" si="48"/>
        <v>100</v>
      </c>
      <c r="F83" s="1207">
        <v>0</v>
      </c>
      <c r="G83" s="1206">
        <v>0</v>
      </c>
      <c r="H83" s="1207">
        <f t="shared" si="49"/>
        <v>2306</v>
      </c>
      <c r="I83" s="1206">
        <f t="shared" si="50"/>
        <v>100</v>
      </c>
      <c r="J83" s="1207">
        <v>89</v>
      </c>
      <c r="K83" s="1208">
        <f t="shared" si="51"/>
        <v>3.8594969644405897</v>
      </c>
      <c r="L83" s="1209">
        <f t="shared" si="52"/>
        <v>1890</v>
      </c>
      <c r="M83" s="1210">
        <f t="shared" si="53"/>
        <v>81.960104076322637</v>
      </c>
      <c r="N83" s="446">
        <v>0</v>
      </c>
      <c r="O83" s="1210">
        <f t="shared" si="54"/>
        <v>0</v>
      </c>
      <c r="P83" s="1257">
        <v>0</v>
      </c>
      <c r="Q83" s="1210">
        <f t="shared" si="47"/>
        <v>0</v>
      </c>
      <c r="R83" s="446">
        <v>279</v>
      </c>
      <c r="S83" s="1210">
        <f t="shared" si="55"/>
        <v>12.098872506504771</v>
      </c>
      <c r="T83" s="446">
        <v>22</v>
      </c>
      <c r="U83" s="1210">
        <f t="shared" si="56"/>
        <v>0.95403295750216821</v>
      </c>
      <c r="V83" s="446">
        <v>15</v>
      </c>
      <c r="W83" s="452">
        <f t="shared" si="57"/>
        <v>0.65047701647875111</v>
      </c>
      <c r="X83" s="446">
        <v>11</v>
      </c>
      <c r="Y83" s="454">
        <f t="shared" si="58"/>
        <v>0.47701647875108411</v>
      </c>
    </row>
    <row r="84" spans="1:25" ht="15.75" x14ac:dyDescent="0.25">
      <c r="A84" s="1255"/>
      <c r="B84" s="1256" t="s">
        <v>886</v>
      </c>
      <c r="C84" s="1207">
        <v>2556</v>
      </c>
      <c r="D84" s="1207">
        <v>2556</v>
      </c>
      <c r="E84" s="1206">
        <f t="shared" si="48"/>
        <v>100</v>
      </c>
      <c r="F84" s="1207">
        <v>0</v>
      </c>
      <c r="G84" s="1206">
        <v>0</v>
      </c>
      <c r="H84" s="1207">
        <f t="shared" si="49"/>
        <v>2556</v>
      </c>
      <c r="I84" s="1206">
        <f t="shared" si="50"/>
        <v>100</v>
      </c>
      <c r="J84" s="1207">
        <v>68</v>
      </c>
      <c r="K84" s="1208">
        <f t="shared" si="51"/>
        <v>2.6604068857589986</v>
      </c>
      <c r="L84" s="1209">
        <f t="shared" si="52"/>
        <v>2303</v>
      </c>
      <c r="M84" s="1210">
        <f t="shared" si="53"/>
        <v>90.10172143974961</v>
      </c>
      <c r="N84" s="1257">
        <v>1</v>
      </c>
      <c r="O84" s="1210">
        <f t="shared" si="54"/>
        <v>3.912363067292645E-2</v>
      </c>
      <c r="P84" s="1257">
        <v>0</v>
      </c>
      <c r="Q84" s="1210">
        <f t="shared" si="47"/>
        <v>0</v>
      </c>
      <c r="R84" s="1257">
        <v>100</v>
      </c>
      <c r="S84" s="1210">
        <f t="shared" si="55"/>
        <v>3.9123630672926448</v>
      </c>
      <c r="T84" s="446">
        <v>47</v>
      </c>
      <c r="U84" s="1210">
        <f t="shared" si="56"/>
        <v>1.8388106416275429</v>
      </c>
      <c r="V84" s="446">
        <v>25</v>
      </c>
      <c r="W84" s="452">
        <f t="shared" si="57"/>
        <v>0.97809076682316121</v>
      </c>
      <c r="X84" s="446">
        <v>12</v>
      </c>
      <c r="Y84" s="454">
        <f t="shared" si="58"/>
        <v>0.46948356807511737</v>
      </c>
    </row>
    <row r="85" spans="1:25" ht="15.75" x14ac:dyDescent="0.25">
      <c r="A85" s="1255"/>
      <c r="B85" s="1256" t="s">
        <v>887</v>
      </c>
      <c r="C85" s="1207">
        <v>1985</v>
      </c>
      <c r="D85" s="1207">
        <v>1975</v>
      </c>
      <c r="E85" s="1206">
        <f t="shared" si="48"/>
        <v>99.496221662468514</v>
      </c>
      <c r="F85" s="1207">
        <v>0</v>
      </c>
      <c r="G85" s="1206">
        <v>0</v>
      </c>
      <c r="H85" s="1207">
        <f t="shared" si="49"/>
        <v>1975</v>
      </c>
      <c r="I85" s="1206">
        <f t="shared" si="50"/>
        <v>100</v>
      </c>
      <c r="J85" s="1205">
        <v>134</v>
      </c>
      <c r="K85" s="1208">
        <f t="shared" si="51"/>
        <v>6.7848101265822782</v>
      </c>
      <c r="L85" s="1209">
        <f t="shared" si="52"/>
        <v>1648</v>
      </c>
      <c r="M85" s="1210">
        <f t="shared" si="53"/>
        <v>83.443037974683548</v>
      </c>
      <c r="N85" s="446">
        <v>0</v>
      </c>
      <c r="O85" s="1210">
        <f t="shared" si="54"/>
        <v>0</v>
      </c>
      <c r="P85" s="1209">
        <v>0</v>
      </c>
      <c r="Q85" s="1210">
        <f t="shared" si="47"/>
        <v>0</v>
      </c>
      <c r="R85" s="446">
        <v>121</v>
      </c>
      <c r="S85" s="1210">
        <f t="shared" si="55"/>
        <v>6.1265822784810124</v>
      </c>
      <c r="T85" s="446">
        <v>32</v>
      </c>
      <c r="U85" s="1210">
        <f t="shared" si="56"/>
        <v>1.620253164556962</v>
      </c>
      <c r="V85" s="446">
        <v>16</v>
      </c>
      <c r="W85" s="452">
        <f t="shared" si="57"/>
        <v>0.810126582278481</v>
      </c>
      <c r="X85" s="446">
        <v>24</v>
      </c>
      <c r="Y85" s="454">
        <f t="shared" si="58"/>
        <v>1.2151898734177216</v>
      </c>
    </row>
    <row r="86" spans="1:25" ht="15.75" x14ac:dyDescent="0.25">
      <c r="A86" s="1259"/>
      <c r="B86" s="1260" t="s">
        <v>888</v>
      </c>
      <c r="C86" s="1233">
        <v>2267</v>
      </c>
      <c r="D86" s="1233">
        <v>2265</v>
      </c>
      <c r="E86" s="1234">
        <f t="shared" si="48"/>
        <v>99.911777679752973</v>
      </c>
      <c r="F86" s="1233">
        <v>0</v>
      </c>
      <c r="G86" s="1234">
        <v>0</v>
      </c>
      <c r="H86" s="1233">
        <f t="shared" si="49"/>
        <v>2265</v>
      </c>
      <c r="I86" s="1234">
        <f t="shared" si="50"/>
        <v>100</v>
      </c>
      <c r="J86" s="1233">
        <v>60</v>
      </c>
      <c r="K86" s="1235">
        <f t="shared" si="51"/>
        <v>2.6490066225165565</v>
      </c>
      <c r="L86" s="1236">
        <f t="shared" si="52"/>
        <v>2030</v>
      </c>
      <c r="M86" s="1237">
        <f t="shared" si="53"/>
        <v>89.624724061810156</v>
      </c>
      <c r="N86" s="1249">
        <v>0</v>
      </c>
      <c r="O86" s="1237">
        <f t="shared" si="54"/>
        <v>0</v>
      </c>
      <c r="P86" s="1261">
        <v>0</v>
      </c>
      <c r="Q86" s="1237">
        <f t="shared" si="47"/>
        <v>0</v>
      </c>
      <c r="R86" s="1249">
        <v>130</v>
      </c>
      <c r="S86" s="1237">
        <f t="shared" si="55"/>
        <v>5.739514348785872</v>
      </c>
      <c r="T86" s="1249">
        <v>26</v>
      </c>
      <c r="U86" s="1237">
        <f t="shared" si="56"/>
        <v>1.1479028697571745</v>
      </c>
      <c r="V86" s="1249">
        <v>10</v>
      </c>
      <c r="W86" s="1265">
        <f t="shared" si="57"/>
        <v>0.44150110375275936</v>
      </c>
      <c r="X86" s="1249">
        <v>9</v>
      </c>
      <c r="Y86" s="1266">
        <f t="shared" si="58"/>
        <v>0.39735099337748342</v>
      </c>
    </row>
    <row r="87" spans="1:25" ht="15.75" x14ac:dyDescent="0.25">
      <c r="A87" s="1251" t="s">
        <v>889</v>
      </c>
      <c r="B87" s="1252" t="s">
        <v>890</v>
      </c>
      <c r="C87" s="1222">
        <v>956</v>
      </c>
      <c r="D87" s="1222">
        <v>952</v>
      </c>
      <c r="E87" s="1223">
        <f>D87*100/C87</f>
        <v>99.581589958159</v>
      </c>
      <c r="F87" s="1222">
        <v>8</v>
      </c>
      <c r="G87" s="1223">
        <f>F87*100/D87</f>
        <v>0.84033613445378152</v>
      </c>
      <c r="H87" s="1222">
        <f>D87-F87</f>
        <v>944</v>
      </c>
      <c r="I87" s="1223">
        <f>H87*100/D87</f>
        <v>99.159663865546221</v>
      </c>
      <c r="J87" s="1226">
        <v>0</v>
      </c>
      <c r="K87" s="1225">
        <f>J87*100/H87</f>
        <v>0</v>
      </c>
      <c r="L87" s="1226">
        <f>H87-J87-N87-P87-R87-T87-V87-X87</f>
        <v>924</v>
      </c>
      <c r="M87" s="1227">
        <f>L87*100/H87</f>
        <v>97.881355932203391</v>
      </c>
      <c r="N87" s="1226">
        <v>0</v>
      </c>
      <c r="O87" s="1227">
        <f t="shared" ref="O87:O98" si="59">N87*100/D87</f>
        <v>0</v>
      </c>
      <c r="P87" s="1242">
        <v>1</v>
      </c>
      <c r="Q87" s="1227">
        <f>P87*100/H87</f>
        <v>0.1059322033898305</v>
      </c>
      <c r="R87" s="1242">
        <v>5</v>
      </c>
      <c r="S87" s="1227">
        <f>R87*100/H87</f>
        <v>0.52966101694915257</v>
      </c>
      <c r="T87" s="1242">
        <v>12</v>
      </c>
      <c r="U87" s="1227">
        <f>T87*100/H87</f>
        <v>1.271186440677966</v>
      </c>
      <c r="V87" s="1242">
        <v>1</v>
      </c>
      <c r="W87" s="1263">
        <f>V87*100/H87</f>
        <v>0.1059322033898305</v>
      </c>
      <c r="X87" s="1242">
        <v>1</v>
      </c>
      <c r="Y87" s="1264">
        <f>X87*100/H87</f>
        <v>0.1059322033898305</v>
      </c>
    </row>
    <row r="88" spans="1:25" ht="15.75" x14ac:dyDescent="0.25">
      <c r="A88" s="1255"/>
      <c r="B88" s="1256" t="s">
        <v>891</v>
      </c>
      <c r="C88" s="1207">
        <v>3079</v>
      </c>
      <c r="D88" s="1207">
        <v>3079</v>
      </c>
      <c r="E88" s="1206">
        <f t="shared" ref="E88:E98" si="60">D88*100/C88</f>
        <v>100</v>
      </c>
      <c r="F88" s="1207">
        <v>24</v>
      </c>
      <c r="G88" s="1206">
        <f t="shared" ref="G88:G98" si="61">F88*100/D88</f>
        <v>0.77947385514777523</v>
      </c>
      <c r="H88" s="1207">
        <f t="shared" ref="H88:H98" si="62">D88-F88</f>
        <v>3055</v>
      </c>
      <c r="I88" s="1206">
        <f t="shared" ref="I88:I98" si="63">H88*100/D88</f>
        <v>99.220526144852229</v>
      </c>
      <c r="J88" s="1209">
        <v>2</v>
      </c>
      <c r="K88" s="1208">
        <f t="shared" ref="K88:K98" si="64">J88*100/H88</f>
        <v>6.5466448445171854E-2</v>
      </c>
      <c r="L88" s="1209">
        <f t="shared" ref="L88:L98" si="65">H88-J88-N88-P88-R88-T88-V88-X88</f>
        <v>2509</v>
      </c>
      <c r="M88" s="1210">
        <f t="shared" ref="M88:M98" si="66">L88*100/H88</f>
        <v>82.127659574468083</v>
      </c>
      <c r="N88" s="1209">
        <v>0</v>
      </c>
      <c r="O88" s="1210">
        <f t="shared" si="59"/>
        <v>0</v>
      </c>
      <c r="P88" s="446">
        <v>12</v>
      </c>
      <c r="Q88" s="1210">
        <f t="shared" ref="Q88:Q98" si="67">P88*100/H88</f>
        <v>0.39279869067103107</v>
      </c>
      <c r="R88" s="446">
        <v>21</v>
      </c>
      <c r="S88" s="1210">
        <f t="shared" ref="S88:S98" si="68">R88*100/H88</f>
        <v>0.68739770867430439</v>
      </c>
      <c r="T88" s="446">
        <v>488</v>
      </c>
      <c r="U88" s="1210">
        <f t="shared" ref="U88:U98" si="69">T88*100/H88</f>
        <v>15.973813420621932</v>
      </c>
      <c r="V88" s="446">
        <v>20</v>
      </c>
      <c r="W88" s="452">
        <f t="shared" ref="W88:W98" si="70">V88*100/H88</f>
        <v>0.65466448445171854</v>
      </c>
      <c r="X88" s="446">
        <v>3</v>
      </c>
      <c r="Y88" s="454">
        <f t="shared" ref="Y88:Y98" si="71">X88*100/H88</f>
        <v>9.8199672667757767E-2</v>
      </c>
    </row>
    <row r="89" spans="1:25" ht="15.75" x14ac:dyDescent="0.25">
      <c r="A89" s="1255"/>
      <c r="B89" s="1256" t="s">
        <v>892</v>
      </c>
      <c r="C89" s="1207">
        <v>1206</v>
      </c>
      <c r="D89" s="1207">
        <v>1205</v>
      </c>
      <c r="E89" s="1206">
        <f t="shared" si="60"/>
        <v>99.917081260364839</v>
      </c>
      <c r="F89" s="1207">
        <v>22</v>
      </c>
      <c r="G89" s="1206">
        <f t="shared" si="61"/>
        <v>1.8257261410788381</v>
      </c>
      <c r="H89" s="1207">
        <f t="shared" si="62"/>
        <v>1183</v>
      </c>
      <c r="I89" s="1206">
        <f t="shared" si="63"/>
        <v>98.174273858921168</v>
      </c>
      <c r="J89" s="1209">
        <v>1</v>
      </c>
      <c r="K89" s="1208">
        <f t="shared" si="64"/>
        <v>8.453085376162299E-2</v>
      </c>
      <c r="L89" s="1209">
        <f t="shared" si="65"/>
        <v>1014</v>
      </c>
      <c r="M89" s="1210">
        <f t="shared" si="66"/>
        <v>85.714285714285708</v>
      </c>
      <c r="N89" s="1209">
        <v>0</v>
      </c>
      <c r="O89" s="1210">
        <f t="shared" si="59"/>
        <v>0</v>
      </c>
      <c r="P89" s="446">
        <v>10</v>
      </c>
      <c r="Q89" s="1210">
        <f t="shared" si="67"/>
        <v>0.84530853761622993</v>
      </c>
      <c r="R89" s="446">
        <v>43</v>
      </c>
      <c r="S89" s="1210">
        <f t="shared" si="68"/>
        <v>3.6348267117497888</v>
      </c>
      <c r="T89" s="446">
        <v>65</v>
      </c>
      <c r="U89" s="1210">
        <f t="shared" si="69"/>
        <v>5.4945054945054945</v>
      </c>
      <c r="V89" s="446">
        <v>49</v>
      </c>
      <c r="W89" s="452">
        <f t="shared" si="70"/>
        <v>4.1420118343195265</v>
      </c>
      <c r="X89" s="446">
        <v>1</v>
      </c>
      <c r="Y89" s="454">
        <f t="shared" si="71"/>
        <v>8.453085376162299E-2</v>
      </c>
    </row>
    <row r="90" spans="1:25" ht="15.75" x14ac:dyDescent="0.25">
      <c r="A90" s="1255"/>
      <c r="B90" s="1256" t="s">
        <v>893</v>
      </c>
      <c r="C90" s="1207">
        <v>2788</v>
      </c>
      <c r="D90" s="1207">
        <v>2785</v>
      </c>
      <c r="E90" s="1206">
        <f t="shared" si="60"/>
        <v>99.892395982783356</v>
      </c>
      <c r="F90" s="1207">
        <v>10</v>
      </c>
      <c r="G90" s="1206">
        <f t="shared" si="61"/>
        <v>0.35906642728904847</v>
      </c>
      <c r="H90" s="1207">
        <f t="shared" si="62"/>
        <v>2775</v>
      </c>
      <c r="I90" s="1206">
        <f t="shared" si="63"/>
        <v>99.640933572710949</v>
      </c>
      <c r="J90" s="1209">
        <v>2</v>
      </c>
      <c r="K90" s="1208">
        <f t="shared" si="64"/>
        <v>7.2072072072072071E-2</v>
      </c>
      <c r="L90" s="1209">
        <f t="shared" si="65"/>
        <v>2483</v>
      </c>
      <c r="M90" s="1210">
        <f t="shared" si="66"/>
        <v>89.477477477477478</v>
      </c>
      <c r="N90" s="1209">
        <v>0</v>
      </c>
      <c r="O90" s="1210">
        <f t="shared" si="59"/>
        <v>0</v>
      </c>
      <c r="P90" s="446">
        <v>7</v>
      </c>
      <c r="Q90" s="1210">
        <f t="shared" si="67"/>
        <v>0.25225225225225223</v>
      </c>
      <c r="R90" s="1209">
        <v>89</v>
      </c>
      <c r="S90" s="1210">
        <f t="shared" si="68"/>
        <v>3.2072072072072073</v>
      </c>
      <c r="T90" s="446">
        <v>167</v>
      </c>
      <c r="U90" s="1210">
        <f t="shared" si="69"/>
        <v>6.0180180180180178</v>
      </c>
      <c r="V90" s="446">
        <v>21</v>
      </c>
      <c r="W90" s="452">
        <f t="shared" si="70"/>
        <v>0.7567567567567568</v>
      </c>
      <c r="X90" s="446">
        <v>6</v>
      </c>
      <c r="Y90" s="454">
        <f t="shared" si="71"/>
        <v>0.21621621621621623</v>
      </c>
    </row>
    <row r="91" spans="1:25" ht="15.75" x14ac:dyDescent="0.25">
      <c r="A91" s="1255"/>
      <c r="B91" s="1256" t="s">
        <v>894</v>
      </c>
      <c r="C91" s="1207">
        <v>1277</v>
      </c>
      <c r="D91" s="1207">
        <v>1277</v>
      </c>
      <c r="E91" s="1206">
        <f t="shared" si="60"/>
        <v>100</v>
      </c>
      <c r="F91" s="1207">
        <v>16</v>
      </c>
      <c r="G91" s="1206">
        <f t="shared" si="61"/>
        <v>1.2529365700861395</v>
      </c>
      <c r="H91" s="1207">
        <f t="shared" si="62"/>
        <v>1261</v>
      </c>
      <c r="I91" s="1206">
        <f t="shared" si="63"/>
        <v>98.747063429913865</v>
      </c>
      <c r="J91" s="1209">
        <v>0</v>
      </c>
      <c r="K91" s="1208">
        <f t="shared" si="64"/>
        <v>0</v>
      </c>
      <c r="L91" s="1209">
        <f t="shared" si="65"/>
        <v>723</v>
      </c>
      <c r="M91" s="1210">
        <f t="shared" si="66"/>
        <v>57.335448057097544</v>
      </c>
      <c r="N91" s="1209">
        <v>0</v>
      </c>
      <c r="O91" s="1210">
        <f t="shared" si="59"/>
        <v>0</v>
      </c>
      <c r="P91" s="446">
        <v>9</v>
      </c>
      <c r="Q91" s="1210">
        <f t="shared" si="67"/>
        <v>0.71371927042030137</v>
      </c>
      <c r="R91" s="446">
        <v>65</v>
      </c>
      <c r="S91" s="1210">
        <f t="shared" si="68"/>
        <v>5.1546391752577323</v>
      </c>
      <c r="T91" s="446">
        <v>460</v>
      </c>
      <c r="U91" s="1210">
        <f t="shared" si="69"/>
        <v>36.478984932593178</v>
      </c>
      <c r="V91" s="446">
        <v>4</v>
      </c>
      <c r="W91" s="452">
        <f t="shared" si="70"/>
        <v>0.31720856463124503</v>
      </c>
      <c r="X91" s="446">
        <v>0</v>
      </c>
      <c r="Y91" s="454">
        <f t="shared" si="71"/>
        <v>0</v>
      </c>
    </row>
    <row r="92" spans="1:25" ht="15.75" x14ac:dyDescent="0.25">
      <c r="A92" s="1255"/>
      <c r="B92" s="1256" t="s">
        <v>895</v>
      </c>
      <c r="C92" s="1207">
        <v>2180</v>
      </c>
      <c r="D92" s="1207">
        <v>2159</v>
      </c>
      <c r="E92" s="1206">
        <f t="shared" si="60"/>
        <v>99.036697247706428</v>
      </c>
      <c r="F92" s="1207">
        <v>11</v>
      </c>
      <c r="G92" s="1206">
        <f t="shared" si="61"/>
        <v>0.50949513663733215</v>
      </c>
      <c r="H92" s="1207">
        <f t="shared" si="62"/>
        <v>2148</v>
      </c>
      <c r="I92" s="1206">
        <f t="shared" si="63"/>
        <v>99.490504863362673</v>
      </c>
      <c r="J92" s="1209">
        <v>0</v>
      </c>
      <c r="K92" s="1208">
        <f t="shared" si="64"/>
        <v>0</v>
      </c>
      <c r="L92" s="1209">
        <f t="shared" si="65"/>
        <v>1618</v>
      </c>
      <c r="M92" s="1210">
        <f t="shared" si="66"/>
        <v>75.325884543761646</v>
      </c>
      <c r="N92" s="1209">
        <v>0</v>
      </c>
      <c r="O92" s="1210">
        <f t="shared" si="59"/>
        <v>0</v>
      </c>
      <c r="P92" s="446">
        <v>12</v>
      </c>
      <c r="Q92" s="1210">
        <f t="shared" si="67"/>
        <v>0.55865921787709494</v>
      </c>
      <c r="R92" s="446">
        <v>53</v>
      </c>
      <c r="S92" s="1210">
        <f t="shared" si="68"/>
        <v>2.4674115456238361</v>
      </c>
      <c r="T92" s="446">
        <v>456</v>
      </c>
      <c r="U92" s="1210">
        <f t="shared" si="69"/>
        <v>21.229050279329609</v>
      </c>
      <c r="V92" s="446">
        <v>6</v>
      </c>
      <c r="W92" s="452">
        <f t="shared" si="70"/>
        <v>0.27932960893854747</v>
      </c>
      <c r="X92" s="446">
        <v>3</v>
      </c>
      <c r="Y92" s="454">
        <f t="shared" si="71"/>
        <v>0.13966480446927373</v>
      </c>
    </row>
    <row r="93" spans="1:25" ht="15.75" x14ac:dyDescent="0.25">
      <c r="A93" s="1255"/>
      <c r="B93" s="1256" t="s">
        <v>896</v>
      </c>
      <c r="C93" s="1207">
        <v>3182</v>
      </c>
      <c r="D93" s="1207">
        <v>3180</v>
      </c>
      <c r="E93" s="1206">
        <f t="shared" si="60"/>
        <v>99.937146448774357</v>
      </c>
      <c r="F93" s="1207">
        <v>14</v>
      </c>
      <c r="G93" s="1206">
        <f t="shared" si="61"/>
        <v>0.44025157232704404</v>
      </c>
      <c r="H93" s="1207">
        <f t="shared" si="62"/>
        <v>3166</v>
      </c>
      <c r="I93" s="1206">
        <f t="shared" si="63"/>
        <v>99.559748427672957</v>
      </c>
      <c r="J93" s="1209">
        <v>0</v>
      </c>
      <c r="K93" s="1208">
        <f t="shared" si="64"/>
        <v>0</v>
      </c>
      <c r="L93" s="1209">
        <f t="shared" si="65"/>
        <v>2948</v>
      </c>
      <c r="M93" s="1210">
        <f t="shared" si="66"/>
        <v>93.114339861023367</v>
      </c>
      <c r="N93" s="1209">
        <v>0</v>
      </c>
      <c r="O93" s="1210">
        <f t="shared" si="59"/>
        <v>0</v>
      </c>
      <c r="P93" s="446">
        <v>11</v>
      </c>
      <c r="Q93" s="1210">
        <f t="shared" si="67"/>
        <v>0.3474415666456096</v>
      </c>
      <c r="R93" s="446">
        <v>38</v>
      </c>
      <c r="S93" s="1210">
        <f t="shared" si="68"/>
        <v>1.2002526847757422</v>
      </c>
      <c r="T93" s="446">
        <v>158</v>
      </c>
      <c r="U93" s="1210">
        <f t="shared" si="69"/>
        <v>4.9905243209096648</v>
      </c>
      <c r="V93" s="446">
        <v>11</v>
      </c>
      <c r="W93" s="452">
        <f t="shared" si="70"/>
        <v>0.3474415666456096</v>
      </c>
      <c r="X93" s="446">
        <v>0</v>
      </c>
      <c r="Y93" s="454">
        <f t="shared" si="71"/>
        <v>0</v>
      </c>
    </row>
    <row r="94" spans="1:25" ht="15.75" x14ac:dyDescent="0.25">
      <c r="A94" s="1255"/>
      <c r="B94" s="1256" t="s">
        <v>897</v>
      </c>
      <c r="C94" s="1207">
        <v>1297</v>
      </c>
      <c r="D94" s="1207">
        <v>1294</v>
      </c>
      <c r="E94" s="1206">
        <f t="shared" si="60"/>
        <v>99.768696993060914</v>
      </c>
      <c r="F94" s="1207">
        <v>13</v>
      </c>
      <c r="G94" s="1206">
        <f t="shared" si="61"/>
        <v>1.0046367851622875</v>
      </c>
      <c r="H94" s="1207">
        <f t="shared" si="62"/>
        <v>1281</v>
      </c>
      <c r="I94" s="1206">
        <f t="shared" si="63"/>
        <v>98.99536321483771</v>
      </c>
      <c r="J94" s="1209">
        <v>2</v>
      </c>
      <c r="K94" s="1208">
        <f t="shared" si="64"/>
        <v>0.156128024980484</v>
      </c>
      <c r="L94" s="1209">
        <f t="shared" si="65"/>
        <v>1122</v>
      </c>
      <c r="M94" s="1210">
        <f t="shared" si="66"/>
        <v>87.587822014051525</v>
      </c>
      <c r="N94" s="1209">
        <v>0</v>
      </c>
      <c r="O94" s="1210">
        <f t="shared" si="59"/>
        <v>0</v>
      </c>
      <c r="P94" s="446">
        <v>6</v>
      </c>
      <c r="Q94" s="1210">
        <f t="shared" si="67"/>
        <v>0.46838407494145201</v>
      </c>
      <c r="R94" s="446">
        <v>67</v>
      </c>
      <c r="S94" s="1210">
        <f t="shared" si="68"/>
        <v>5.2302888368462135</v>
      </c>
      <c r="T94" s="446">
        <v>78</v>
      </c>
      <c r="U94" s="1210">
        <f t="shared" si="69"/>
        <v>6.0889929742388755</v>
      </c>
      <c r="V94" s="446">
        <v>5</v>
      </c>
      <c r="W94" s="452">
        <f t="shared" si="70"/>
        <v>0.39032006245120998</v>
      </c>
      <c r="X94" s="446">
        <v>1</v>
      </c>
      <c r="Y94" s="454">
        <f t="shared" si="71"/>
        <v>7.8064012490242002E-2</v>
      </c>
    </row>
    <row r="95" spans="1:25" ht="15.75" x14ac:dyDescent="0.25">
      <c r="A95" s="1255"/>
      <c r="B95" s="1256" t="s">
        <v>898</v>
      </c>
      <c r="C95" s="1207">
        <v>2640</v>
      </c>
      <c r="D95" s="1207">
        <v>2638</v>
      </c>
      <c r="E95" s="1206">
        <f t="shared" si="60"/>
        <v>99.924242424242422</v>
      </c>
      <c r="F95" s="1207">
        <v>8</v>
      </c>
      <c r="G95" s="1206">
        <f t="shared" si="61"/>
        <v>0.30326004548900681</v>
      </c>
      <c r="H95" s="1207">
        <f t="shared" si="62"/>
        <v>2630</v>
      </c>
      <c r="I95" s="1206">
        <f t="shared" si="63"/>
        <v>99.696739954510988</v>
      </c>
      <c r="J95" s="1209">
        <v>0</v>
      </c>
      <c r="K95" s="1208">
        <f t="shared" si="64"/>
        <v>0</v>
      </c>
      <c r="L95" s="1209">
        <f t="shared" si="65"/>
        <v>2451</v>
      </c>
      <c r="M95" s="1210">
        <f t="shared" si="66"/>
        <v>93.193916349809882</v>
      </c>
      <c r="N95" s="1209">
        <v>0</v>
      </c>
      <c r="O95" s="1210">
        <f t="shared" si="59"/>
        <v>0</v>
      </c>
      <c r="P95" s="446">
        <v>22</v>
      </c>
      <c r="Q95" s="1210">
        <f t="shared" si="67"/>
        <v>0.83650190114068446</v>
      </c>
      <c r="R95" s="446">
        <v>80</v>
      </c>
      <c r="S95" s="1210">
        <f t="shared" si="68"/>
        <v>3.041825095057034</v>
      </c>
      <c r="T95" s="446">
        <v>66</v>
      </c>
      <c r="U95" s="1210">
        <f t="shared" si="69"/>
        <v>2.5095057034220534</v>
      </c>
      <c r="V95" s="446">
        <v>9</v>
      </c>
      <c r="W95" s="452">
        <f t="shared" si="70"/>
        <v>0.34220532319391633</v>
      </c>
      <c r="X95" s="446">
        <v>2</v>
      </c>
      <c r="Y95" s="454">
        <f t="shared" si="71"/>
        <v>7.6045627376425853E-2</v>
      </c>
    </row>
    <row r="96" spans="1:25" ht="15.75" x14ac:dyDescent="0.25">
      <c r="A96" s="1255"/>
      <c r="B96" s="1256" t="s">
        <v>899</v>
      </c>
      <c r="C96" s="1207">
        <v>1640</v>
      </c>
      <c r="D96" s="1207">
        <v>1640</v>
      </c>
      <c r="E96" s="1206">
        <f t="shared" si="60"/>
        <v>100</v>
      </c>
      <c r="F96" s="1207">
        <v>5</v>
      </c>
      <c r="G96" s="1206">
        <f t="shared" si="61"/>
        <v>0.3048780487804878</v>
      </c>
      <c r="H96" s="1207">
        <f t="shared" si="62"/>
        <v>1635</v>
      </c>
      <c r="I96" s="1206">
        <f t="shared" si="63"/>
        <v>99.695121951219505</v>
      </c>
      <c r="J96" s="1209">
        <v>0</v>
      </c>
      <c r="K96" s="1208">
        <f t="shared" si="64"/>
        <v>0</v>
      </c>
      <c r="L96" s="1209">
        <f t="shared" si="65"/>
        <v>1399</v>
      </c>
      <c r="M96" s="1210">
        <f t="shared" si="66"/>
        <v>85.565749235474001</v>
      </c>
      <c r="N96" s="1209">
        <v>0</v>
      </c>
      <c r="O96" s="1210">
        <f t="shared" si="59"/>
        <v>0</v>
      </c>
      <c r="P96" s="446">
        <v>2</v>
      </c>
      <c r="Q96" s="1210">
        <f t="shared" si="67"/>
        <v>0.12232415902140673</v>
      </c>
      <c r="R96" s="446">
        <v>99</v>
      </c>
      <c r="S96" s="1210">
        <f t="shared" si="68"/>
        <v>6.0550458715596331</v>
      </c>
      <c r="T96" s="446">
        <v>126</v>
      </c>
      <c r="U96" s="1210">
        <f t="shared" si="69"/>
        <v>7.7064220183486238</v>
      </c>
      <c r="V96" s="446">
        <v>7</v>
      </c>
      <c r="W96" s="452">
        <f t="shared" si="70"/>
        <v>0.42813455657492355</v>
      </c>
      <c r="X96" s="446">
        <v>2</v>
      </c>
      <c r="Y96" s="454">
        <f t="shared" si="71"/>
        <v>0.12232415902140673</v>
      </c>
    </row>
    <row r="97" spans="1:25" ht="15.75" x14ac:dyDescent="0.25">
      <c r="A97" s="1255"/>
      <c r="B97" s="1256" t="s">
        <v>900</v>
      </c>
      <c r="C97" s="1207">
        <v>1702</v>
      </c>
      <c r="D97" s="1207">
        <v>1679</v>
      </c>
      <c r="E97" s="1206">
        <f t="shared" si="60"/>
        <v>98.648648648648646</v>
      </c>
      <c r="F97" s="1207">
        <v>13</v>
      </c>
      <c r="G97" s="1206">
        <f t="shared" si="61"/>
        <v>0.77427039904705186</v>
      </c>
      <c r="H97" s="1207">
        <f t="shared" si="62"/>
        <v>1666</v>
      </c>
      <c r="I97" s="1206">
        <f t="shared" si="63"/>
        <v>99.225729600952945</v>
      </c>
      <c r="J97" s="1209">
        <v>0</v>
      </c>
      <c r="K97" s="1208">
        <f t="shared" si="64"/>
        <v>0</v>
      </c>
      <c r="L97" s="1209">
        <f t="shared" si="65"/>
        <v>1500</v>
      </c>
      <c r="M97" s="1210">
        <f t="shared" si="66"/>
        <v>90.036014405762302</v>
      </c>
      <c r="N97" s="1209">
        <v>0</v>
      </c>
      <c r="O97" s="1210">
        <f t="shared" si="59"/>
        <v>0</v>
      </c>
      <c r="P97" s="446">
        <v>5</v>
      </c>
      <c r="Q97" s="1210">
        <f t="shared" si="67"/>
        <v>0.30012004801920766</v>
      </c>
      <c r="R97" s="446">
        <v>96</v>
      </c>
      <c r="S97" s="1210">
        <f t="shared" si="68"/>
        <v>5.7623049219687879</v>
      </c>
      <c r="T97" s="446">
        <v>59</v>
      </c>
      <c r="U97" s="1210">
        <f t="shared" si="69"/>
        <v>3.5414165666266508</v>
      </c>
      <c r="V97" s="446">
        <v>5</v>
      </c>
      <c r="W97" s="452">
        <f t="shared" si="70"/>
        <v>0.30012004801920766</v>
      </c>
      <c r="X97" s="446">
        <v>1</v>
      </c>
      <c r="Y97" s="454">
        <f t="shared" si="71"/>
        <v>6.0024009603841535E-2</v>
      </c>
    </row>
    <row r="98" spans="1:25" ht="15.75" x14ac:dyDescent="0.25">
      <c r="A98" s="1259"/>
      <c r="B98" s="1260" t="s">
        <v>901</v>
      </c>
      <c r="C98" s="1233">
        <v>1897</v>
      </c>
      <c r="D98" s="1233">
        <v>1879</v>
      </c>
      <c r="E98" s="1234">
        <f t="shared" si="60"/>
        <v>99.051133368476542</v>
      </c>
      <c r="F98" s="1233">
        <v>6</v>
      </c>
      <c r="G98" s="1234">
        <f t="shared" si="61"/>
        <v>0.31931878658861096</v>
      </c>
      <c r="H98" s="1233">
        <f t="shared" si="62"/>
        <v>1873</v>
      </c>
      <c r="I98" s="1234">
        <f t="shared" si="63"/>
        <v>99.68068121341139</v>
      </c>
      <c r="J98" s="1236">
        <v>0</v>
      </c>
      <c r="K98" s="1235">
        <f t="shared" si="64"/>
        <v>0</v>
      </c>
      <c r="L98" s="1236">
        <f t="shared" si="65"/>
        <v>1706</v>
      </c>
      <c r="M98" s="1237">
        <f t="shared" si="66"/>
        <v>91.083822744260544</v>
      </c>
      <c r="N98" s="1236">
        <v>0</v>
      </c>
      <c r="O98" s="1237">
        <f t="shared" si="59"/>
        <v>0</v>
      </c>
      <c r="P98" s="1249">
        <v>1</v>
      </c>
      <c r="Q98" s="1237">
        <f t="shared" si="67"/>
        <v>5.3390282968499736E-2</v>
      </c>
      <c r="R98" s="1249">
        <v>98</v>
      </c>
      <c r="S98" s="1237">
        <f t="shared" si="68"/>
        <v>5.2322477309129738</v>
      </c>
      <c r="T98" s="1249">
        <v>54</v>
      </c>
      <c r="U98" s="1237">
        <f t="shared" si="69"/>
        <v>2.8830752802989856</v>
      </c>
      <c r="V98" s="1249">
        <v>5</v>
      </c>
      <c r="W98" s="1265">
        <f t="shared" si="70"/>
        <v>0.26695141484249868</v>
      </c>
      <c r="X98" s="1249">
        <v>9</v>
      </c>
      <c r="Y98" s="1266">
        <f t="shared" si="71"/>
        <v>0.48051254671649762</v>
      </c>
    </row>
    <row r="99" spans="1:25" ht="15.75" x14ac:dyDescent="0.25">
      <c r="A99" s="1251" t="s">
        <v>902</v>
      </c>
      <c r="B99" s="1252" t="s">
        <v>903</v>
      </c>
      <c r="C99" s="1222">
        <v>4368</v>
      </c>
      <c r="D99" s="1222">
        <v>4359</v>
      </c>
      <c r="E99" s="1223">
        <f>D99*100/C99</f>
        <v>99.793956043956044</v>
      </c>
      <c r="F99" s="1224">
        <v>15</v>
      </c>
      <c r="G99" s="1225">
        <f>F99*100/D99</f>
        <v>0.34411562284927738</v>
      </c>
      <c r="H99" s="1224">
        <f>D99-F99</f>
        <v>4344</v>
      </c>
      <c r="I99" s="1225">
        <f>H99*100/D99</f>
        <v>99.655884377150727</v>
      </c>
      <c r="J99" s="1224">
        <v>0</v>
      </c>
      <c r="K99" s="1225">
        <v>0</v>
      </c>
      <c r="L99" s="1226">
        <f>H99-J99-N99-P99-R99-T99-V99-X99</f>
        <v>3124</v>
      </c>
      <c r="M99" s="1227">
        <f>L99*100/H99</f>
        <v>71.91528545119705</v>
      </c>
      <c r="N99" s="1224">
        <v>15</v>
      </c>
      <c r="O99" s="1225">
        <f>N99*100/H99</f>
        <v>0.34530386740331492</v>
      </c>
      <c r="P99" s="1224">
        <v>9</v>
      </c>
      <c r="Q99" s="1225">
        <f>P99*100/H99</f>
        <v>0.20718232044198895</v>
      </c>
      <c r="R99" s="1224">
        <v>1145</v>
      </c>
      <c r="S99" s="1225">
        <f>R99*100/H99</f>
        <v>26.358195211786374</v>
      </c>
      <c r="T99" s="1224">
        <v>34</v>
      </c>
      <c r="U99" s="1225">
        <f>T99*100/H99</f>
        <v>0.78268876611418048</v>
      </c>
      <c r="V99" s="1224">
        <v>5</v>
      </c>
      <c r="W99" s="1225">
        <f>V99*100/H99</f>
        <v>0.1151012891344383</v>
      </c>
      <c r="X99" s="1224">
        <v>12</v>
      </c>
      <c r="Y99" s="1267">
        <f>X99*100/H99</f>
        <v>0.27624309392265195</v>
      </c>
    </row>
    <row r="100" spans="1:25" ht="15.75" x14ac:dyDescent="0.25">
      <c r="A100" s="1255"/>
      <c r="B100" s="1256" t="s">
        <v>904</v>
      </c>
      <c r="C100" s="1207">
        <v>6590</v>
      </c>
      <c r="D100" s="1207">
        <v>6589</v>
      </c>
      <c r="E100" s="1206">
        <f t="shared" ref="E100:E108" si="72">D100*100/C100</f>
        <v>99.984825493171471</v>
      </c>
      <c r="F100" s="1205">
        <v>13</v>
      </c>
      <c r="G100" s="1208">
        <f t="shared" ref="G100:G108" si="73">F100*100/D100</f>
        <v>0.19729852784944604</v>
      </c>
      <c r="H100" s="1205">
        <f t="shared" ref="H100:H108" si="74">D100-F100</f>
        <v>6576</v>
      </c>
      <c r="I100" s="1208">
        <f t="shared" ref="I100:I108" si="75">H100*100/D100</f>
        <v>99.802701472150559</v>
      </c>
      <c r="J100" s="1205">
        <v>0</v>
      </c>
      <c r="K100" s="1208">
        <v>0</v>
      </c>
      <c r="L100" s="1209">
        <f t="shared" ref="L100:L108" si="76">H100-J100-N100-P100-R100-T100-V100-X100</f>
        <v>5096</v>
      </c>
      <c r="M100" s="1210">
        <f t="shared" ref="M100:M108" si="77">L100*100/H100</f>
        <v>77.493917274939179</v>
      </c>
      <c r="N100" s="1205">
        <v>10</v>
      </c>
      <c r="O100" s="1208">
        <f t="shared" ref="O100:O108" si="78">N100*100/H100</f>
        <v>0.15206812652068127</v>
      </c>
      <c r="P100" s="1205">
        <v>8</v>
      </c>
      <c r="Q100" s="1208">
        <f t="shared" ref="Q100:Q108" si="79">P100*100/H100</f>
        <v>0.12165450121654502</v>
      </c>
      <c r="R100" s="1205">
        <v>1420</v>
      </c>
      <c r="S100" s="1208">
        <f t="shared" ref="S100:S108" si="80">R100*100/H100</f>
        <v>21.593673965936741</v>
      </c>
      <c r="T100" s="1205">
        <v>28</v>
      </c>
      <c r="U100" s="1208">
        <f t="shared" ref="U100:U108" si="81">T100*100/H100</f>
        <v>0.42579075425790752</v>
      </c>
      <c r="V100" s="1205">
        <v>6</v>
      </c>
      <c r="W100" s="1208">
        <f t="shared" ref="W100:W108" si="82">V100*100/H100</f>
        <v>9.1240875912408759E-2</v>
      </c>
      <c r="X100" s="1205">
        <v>8</v>
      </c>
      <c r="Y100" s="1268">
        <f t="shared" ref="Y100:Y108" si="83">X100*100/H100</f>
        <v>0.12165450121654502</v>
      </c>
    </row>
    <row r="101" spans="1:25" ht="15.75" x14ac:dyDescent="0.25">
      <c r="A101" s="1255"/>
      <c r="B101" s="1256" t="s">
        <v>905</v>
      </c>
      <c r="C101" s="1207">
        <v>1245</v>
      </c>
      <c r="D101" s="1207">
        <v>1243</v>
      </c>
      <c r="E101" s="1206">
        <f t="shared" si="72"/>
        <v>99.839357429718874</v>
      </c>
      <c r="F101" s="1205">
        <v>11</v>
      </c>
      <c r="G101" s="1208">
        <f t="shared" si="73"/>
        <v>0.88495575221238942</v>
      </c>
      <c r="H101" s="1205">
        <f t="shared" si="74"/>
        <v>1232</v>
      </c>
      <c r="I101" s="1208">
        <f t="shared" si="75"/>
        <v>99.115044247787608</v>
      </c>
      <c r="J101" s="1205">
        <v>0</v>
      </c>
      <c r="K101" s="1208">
        <v>0</v>
      </c>
      <c r="L101" s="1209">
        <f t="shared" si="76"/>
        <v>371</v>
      </c>
      <c r="M101" s="1210">
        <f t="shared" si="77"/>
        <v>30.113636363636363</v>
      </c>
      <c r="N101" s="1205">
        <v>6</v>
      </c>
      <c r="O101" s="1208">
        <f t="shared" si="78"/>
        <v>0.48701298701298701</v>
      </c>
      <c r="P101" s="1205">
        <v>8</v>
      </c>
      <c r="Q101" s="1208">
        <f t="shared" si="79"/>
        <v>0.64935064935064934</v>
      </c>
      <c r="R101" s="1205">
        <v>790</v>
      </c>
      <c r="S101" s="1208">
        <f t="shared" si="80"/>
        <v>64.123376623376629</v>
      </c>
      <c r="T101" s="1205">
        <v>47</v>
      </c>
      <c r="U101" s="1208">
        <f t="shared" si="81"/>
        <v>3.8149350649350651</v>
      </c>
      <c r="V101" s="1205">
        <v>4</v>
      </c>
      <c r="W101" s="1208">
        <f t="shared" si="82"/>
        <v>0.32467532467532467</v>
      </c>
      <c r="X101" s="1205">
        <v>6</v>
      </c>
      <c r="Y101" s="1268">
        <f t="shared" si="83"/>
        <v>0.48701298701298701</v>
      </c>
    </row>
    <row r="102" spans="1:25" ht="15.75" x14ac:dyDescent="0.25">
      <c r="A102" s="1255"/>
      <c r="B102" s="1245" t="s">
        <v>906</v>
      </c>
      <c r="C102" s="1205">
        <v>1265</v>
      </c>
      <c r="D102" s="1205">
        <v>1250</v>
      </c>
      <c r="E102" s="1206">
        <f t="shared" si="72"/>
        <v>98.814229249011859</v>
      </c>
      <c r="F102" s="1205">
        <v>14</v>
      </c>
      <c r="G102" s="1208">
        <f t="shared" si="73"/>
        <v>1.1200000000000001</v>
      </c>
      <c r="H102" s="1205">
        <f t="shared" si="74"/>
        <v>1236</v>
      </c>
      <c r="I102" s="1208">
        <f t="shared" si="75"/>
        <v>98.88</v>
      </c>
      <c r="J102" s="1205">
        <v>0</v>
      </c>
      <c r="K102" s="1208">
        <v>0</v>
      </c>
      <c r="L102" s="1209">
        <f t="shared" si="76"/>
        <v>459</v>
      </c>
      <c r="M102" s="1210">
        <f t="shared" si="77"/>
        <v>37.135922330097088</v>
      </c>
      <c r="N102" s="1205">
        <v>19</v>
      </c>
      <c r="O102" s="1208">
        <f t="shared" si="78"/>
        <v>1.5372168284789645</v>
      </c>
      <c r="P102" s="1205">
        <v>11</v>
      </c>
      <c r="Q102" s="1208">
        <f t="shared" si="79"/>
        <v>0.88996763754045305</v>
      </c>
      <c r="R102" s="1205">
        <v>678</v>
      </c>
      <c r="S102" s="1208">
        <f t="shared" si="80"/>
        <v>54.854368932038838</v>
      </c>
      <c r="T102" s="1205">
        <v>53</v>
      </c>
      <c r="U102" s="1208">
        <f t="shared" si="81"/>
        <v>4.2880258899676376</v>
      </c>
      <c r="V102" s="1205">
        <v>8</v>
      </c>
      <c r="W102" s="1208">
        <f t="shared" si="82"/>
        <v>0.6472491909385113</v>
      </c>
      <c r="X102" s="1205">
        <v>8</v>
      </c>
      <c r="Y102" s="1268">
        <f t="shared" si="83"/>
        <v>0.6472491909385113</v>
      </c>
    </row>
    <row r="103" spans="1:25" ht="15.75" x14ac:dyDescent="0.25">
      <c r="A103" s="1255"/>
      <c r="B103" s="1256" t="s">
        <v>907</v>
      </c>
      <c r="C103" s="1207">
        <v>1865</v>
      </c>
      <c r="D103" s="1207">
        <v>1855</v>
      </c>
      <c r="E103" s="1206">
        <f t="shared" si="72"/>
        <v>99.463806970509381</v>
      </c>
      <c r="F103" s="1205">
        <v>20</v>
      </c>
      <c r="G103" s="1208">
        <f t="shared" si="73"/>
        <v>1.0781671159029649</v>
      </c>
      <c r="H103" s="1205">
        <f t="shared" si="74"/>
        <v>1835</v>
      </c>
      <c r="I103" s="1208">
        <f t="shared" si="75"/>
        <v>98.921832884097029</v>
      </c>
      <c r="J103" s="1205">
        <v>0</v>
      </c>
      <c r="K103" s="1208">
        <v>0</v>
      </c>
      <c r="L103" s="1209">
        <f t="shared" si="76"/>
        <v>974</v>
      </c>
      <c r="M103" s="1210">
        <f t="shared" si="77"/>
        <v>53.079019073569484</v>
      </c>
      <c r="N103" s="1205">
        <v>8</v>
      </c>
      <c r="O103" s="1208">
        <f t="shared" si="78"/>
        <v>0.43596730245231607</v>
      </c>
      <c r="P103" s="1205">
        <v>6</v>
      </c>
      <c r="Q103" s="1208">
        <f t="shared" si="79"/>
        <v>0.32697547683923706</v>
      </c>
      <c r="R103" s="1205">
        <v>790</v>
      </c>
      <c r="S103" s="1208">
        <f t="shared" si="80"/>
        <v>43.051771117166211</v>
      </c>
      <c r="T103" s="1205">
        <v>45</v>
      </c>
      <c r="U103" s="1208">
        <f t="shared" si="81"/>
        <v>2.4523160762942777</v>
      </c>
      <c r="V103" s="1205">
        <v>5</v>
      </c>
      <c r="W103" s="1208">
        <f t="shared" si="82"/>
        <v>0.27247956403269757</v>
      </c>
      <c r="X103" s="1205">
        <v>7</v>
      </c>
      <c r="Y103" s="1268">
        <f t="shared" si="83"/>
        <v>0.38147138964577659</v>
      </c>
    </row>
    <row r="104" spans="1:25" ht="15.75" x14ac:dyDescent="0.25">
      <c r="A104" s="1255"/>
      <c r="B104" s="1256" t="s">
        <v>908</v>
      </c>
      <c r="C104" s="1207">
        <v>2289</v>
      </c>
      <c r="D104" s="1207">
        <v>2280</v>
      </c>
      <c r="E104" s="1206">
        <f t="shared" si="72"/>
        <v>99.606815203145473</v>
      </c>
      <c r="F104" s="1205">
        <v>12</v>
      </c>
      <c r="G104" s="1208">
        <f t="shared" si="73"/>
        <v>0.52631578947368418</v>
      </c>
      <c r="H104" s="1205">
        <f t="shared" si="74"/>
        <v>2268</v>
      </c>
      <c r="I104" s="1208">
        <f t="shared" si="75"/>
        <v>99.473684210526315</v>
      </c>
      <c r="J104" s="1205">
        <v>0</v>
      </c>
      <c r="K104" s="1208">
        <v>0</v>
      </c>
      <c r="L104" s="1209">
        <f t="shared" si="76"/>
        <v>1546</v>
      </c>
      <c r="M104" s="1210">
        <f t="shared" si="77"/>
        <v>68.165784832451493</v>
      </c>
      <c r="N104" s="1205">
        <v>4</v>
      </c>
      <c r="O104" s="1208">
        <f t="shared" si="78"/>
        <v>0.17636684303350969</v>
      </c>
      <c r="P104" s="1205">
        <v>7</v>
      </c>
      <c r="Q104" s="1208">
        <f t="shared" si="79"/>
        <v>0.30864197530864196</v>
      </c>
      <c r="R104" s="1205">
        <v>659</v>
      </c>
      <c r="S104" s="1208">
        <f t="shared" si="80"/>
        <v>29.056437389770725</v>
      </c>
      <c r="T104" s="1205">
        <v>40</v>
      </c>
      <c r="U104" s="1208">
        <f t="shared" si="81"/>
        <v>1.7636684303350969</v>
      </c>
      <c r="V104" s="1205">
        <v>6</v>
      </c>
      <c r="W104" s="1208">
        <f t="shared" si="82"/>
        <v>0.26455026455026454</v>
      </c>
      <c r="X104" s="1205">
        <v>6</v>
      </c>
      <c r="Y104" s="1268">
        <f t="shared" si="83"/>
        <v>0.26455026455026454</v>
      </c>
    </row>
    <row r="105" spans="1:25" ht="15.75" x14ac:dyDescent="0.25">
      <c r="A105" s="1255"/>
      <c r="B105" s="1256" t="s">
        <v>909</v>
      </c>
      <c r="C105" s="1207">
        <v>1480</v>
      </c>
      <c r="D105" s="1207">
        <v>1471</v>
      </c>
      <c r="E105" s="1206">
        <f t="shared" si="72"/>
        <v>99.391891891891888</v>
      </c>
      <c r="F105" s="1205">
        <v>13</v>
      </c>
      <c r="G105" s="1208">
        <f t="shared" si="73"/>
        <v>0.88375254928619984</v>
      </c>
      <c r="H105" s="1205">
        <f t="shared" si="74"/>
        <v>1458</v>
      </c>
      <c r="I105" s="1208">
        <f t="shared" si="75"/>
        <v>99.1162474507138</v>
      </c>
      <c r="J105" s="1205">
        <v>0</v>
      </c>
      <c r="K105" s="1208">
        <v>0</v>
      </c>
      <c r="L105" s="1209">
        <f t="shared" si="76"/>
        <v>1166</v>
      </c>
      <c r="M105" s="1210">
        <f t="shared" si="77"/>
        <v>79.972565157750338</v>
      </c>
      <c r="N105" s="1205">
        <v>3</v>
      </c>
      <c r="O105" s="1208">
        <f t="shared" si="78"/>
        <v>0.20576131687242799</v>
      </c>
      <c r="P105" s="1205">
        <v>9</v>
      </c>
      <c r="Q105" s="1208">
        <f t="shared" si="79"/>
        <v>0.61728395061728392</v>
      </c>
      <c r="R105" s="1205">
        <v>239</v>
      </c>
      <c r="S105" s="1208">
        <f t="shared" si="80"/>
        <v>16.392318244170095</v>
      </c>
      <c r="T105" s="1205">
        <v>30</v>
      </c>
      <c r="U105" s="1208">
        <f t="shared" si="81"/>
        <v>2.0576131687242798</v>
      </c>
      <c r="V105" s="1205">
        <v>2</v>
      </c>
      <c r="W105" s="1208">
        <f t="shared" si="82"/>
        <v>0.13717421124828533</v>
      </c>
      <c r="X105" s="1205">
        <v>9</v>
      </c>
      <c r="Y105" s="1268">
        <f t="shared" si="83"/>
        <v>0.61728395061728392</v>
      </c>
    </row>
    <row r="106" spans="1:25" ht="15.75" x14ac:dyDescent="0.25">
      <c r="A106" s="1255"/>
      <c r="B106" s="1245" t="s">
        <v>910</v>
      </c>
      <c r="C106" s="1205">
        <v>2057</v>
      </c>
      <c r="D106" s="1205">
        <v>2056</v>
      </c>
      <c r="E106" s="1206">
        <f t="shared" si="72"/>
        <v>99.951385512882837</v>
      </c>
      <c r="F106" s="1205">
        <v>10</v>
      </c>
      <c r="G106" s="1208">
        <f t="shared" si="73"/>
        <v>0.48638132295719844</v>
      </c>
      <c r="H106" s="1205">
        <f t="shared" si="74"/>
        <v>2046</v>
      </c>
      <c r="I106" s="1208">
        <f t="shared" si="75"/>
        <v>99.5136186770428</v>
      </c>
      <c r="J106" s="1205">
        <v>0</v>
      </c>
      <c r="K106" s="1208">
        <v>0</v>
      </c>
      <c r="L106" s="1209">
        <f t="shared" si="76"/>
        <v>1538</v>
      </c>
      <c r="M106" s="1210">
        <f t="shared" si="77"/>
        <v>75.17106549364614</v>
      </c>
      <c r="N106" s="1205">
        <v>12</v>
      </c>
      <c r="O106" s="1208">
        <f t="shared" si="78"/>
        <v>0.5865102639296188</v>
      </c>
      <c r="P106" s="1205">
        <v>4</v>
      </c>
      <c r="Q106" s="1208">
        <f t="shared" si="79"/>
        <v>0.19550342130987292</v>
      </c>
      <c r="R106" s="1205">
        <v>459</v>
      </c>
      <c r="S106" s="1208">
        <f t="shared" si="80"/>
        <v>22.434017595307918</v>
      </c>
      <c r="T106" s="1205">
        <v>24</v>
      </c>
      <c r="U106" s="1208">
        <f t="shared" si="81"/>
        <v>1.1730205278592376</v>
      </c>
      <c r="V106" s="1205">
        <v>4</v>
      </c>
      <c r="W106" s="1208">
        <f t="shared" si="82"/>
        <v>0.19550342130987292</v>
      </c>
      <c r="X106" s="1205">
        <v>5</v>
      </c>
      <c r="Y106" s="1268">
        <f t="shared" si="83"/>
        <v>0.24437927663734116</v>
      </c>
    </row>
    <row r="107" spans="1:25" ht="15.75" x14ac:dyDescent="0.25">
      <c r="A107" s="1255"/>
      <c r="B107" s="1245" t="s">
        <v>911</v>
      </c>
      <c r="C107" s="1205">
        <v>1023</v>
      </c>
      <c r="D107" s="1205">
        <v>987</v>
      </c>
      <c r="E107" s="1206">
        <f t="shared" si="72"/>
        <v>96.480938416422291</v>
      </c>
      <c r="F107" s="1205">
        <v>12</v>
      </c>
      <c r="G107" s="1208">
        <f t="shared" si="73"/>
        <v>1.21580547112462</v>
      </c>
      <c r="H107" s="1205">
        <f t="shared" si="74"/>
        <v>975</v>
      </c>
      <c r="I107" s="1208">
        <f t="shared" si="75"/>
        <v>98.784194528875375</v>
      </c>
      <c r="J107" s="1205">
        <v>0</v>
      </c>
      <c r="K107" s="1208">
        <v>0</v>
      </c>
      <c r="L107" s="1209">
        <f t="shared" si="76"/>
        <v>744</v>
      </c>
      <c r="M107" s="1210">
        <f t="shared" si="77"/>
        <v>76.307692307692307</v>
      </c>
      <c r="N107" s="1205">
        <v>5</v>
      </c>
      <c r="O107" s="1208">
        <f t="shared" si="78"/>
        <v>0.51282051282051277</v>
      </c>
      <c r="P107" s="1205">
        <v>3</v>
      </c>
      <c r="Q107" s="1208">
        <f t="shared" si="79"/>
        <v>0.30769230769230771</v>
      </c>
      <c r="R107" s="1205">
        <v>178</v>
      </c>
      <c r="S107" s="1208">
        <f t="shared" si="80"/>
        <v>18.256410256410255</v>
      </c>
      <c r="T107" s="1205">
        <v>32</v>
      </c>
      <c r="U107" s="1208">
        <f t="shared" si="81"/>
        <v>3.2820512820512819</v>
      </c>
      <c r="V107" s="1205">
        <v>4</v>
      </c>
      <c r="W107" s="1208">
        <f t="shared" si="82"/>
        <v>0.41025641025641024</v>
      </c>
      <c r="X107" s="1205">
        <v>9</v>
      </c>
      <c r="Y107" s="1268">
        <f t="shared" si="83"/>
        <v>0.92307692307692313</v>
      </c>
    </row>
    <row r="108" spans="1:25" ht="15.75" x14ac:dyDescent="0.25">
      <c r="A108" s="1259"/>
      <c r="B108" s="1246" t="s">
        <v>912</v>
      </c>
      <c r="C108" s="1247">
        <v>2150</v>
      </c>
      <c r="D108" s="1247">
        <v>2230</v>
      </c>
      <c r="E108" s="1234">
        <f t="shared" si="72"/>
        <v>103.72093023255815</v>
      </c>
      <c r="F108" s="1247">
        <v>14</v>
      </c>
      <c r="G108" s="1235">
        <f t="shared" si="73"/>
        <v>0.62780269058295968</v>
      </c>
      <c r="H108" s="1247">
        <f t="shared" si="74"/>
        <v>2216</v>
      </c>
      <c r="I108" s="1235">
        <f t="shared" si="75"/>
        <v>99.372197309417047</v>
      </c>
      <c r="J108" s="1247">
        <v>0</v>
      </c>
      <c r="K108" s="1235">
        <v>0</v>
      </c>
      <c r="L108" s="1236">
        <f t="shared" si="76"/>
        <v>1455</v>
      </c>
      <c r="M108" s="1237">
        <f t="shared" si="77"/>
        <v>65.658844765342963</v>
      </c>
      <c r="N108" s="1247">
        <v>7</v>
      </c>
      <c r="O108" s="1235">
        <f t="shared" si="78"/>
        <v>0.31588447653429602</v>
      </c>
      <c r="P108" s="1247">
        <v>4</v>
      </c>
      <c r="Q108" s="1235">
        <f t="shared" si="79"/>
        <v>0.18050541516245489</v>
      </c>
      <c r="R108" s="1247">
        <v>698</v>
      </c>
      <c r="S108" s="1235">
        <f t="shared" si="80"/>
        <v>31.498194945848375</v>
      </c>
      <c r="T108" s="1247">
        <v>43</v>
      </c>
      <c r="U108" s="1235">
        <f t="shared" si="81"/>
        <v>1.9404332129963899</v>
      </c>
      <c r="V108" s="1247">
        <v>1</v>
      </c>
      <c r="W108" s="1235">
        <f t="shared" si="82"/>
        <v>4.5126353790613721E-2</v>
      </c>
      <c r="X108" s="1247">
        <v>8</v>
      </c>
      <c r="Y108" s="1269">
        <f t="shared" si="83"/>
        <v>0.36101083032490977</v>
      </c>
    </row>
    <row r="109" spans="1:25" ht="15.75" x14ac:dyDescent="0.25">
      <c r="A109" s="1251" t="s">
        <v>830</v>
      </c>
      <c r="B109" s="1252" t="s">
        <v>913</v>
      </c>
      <c r="C109" s="1222">
        <v>2425</v>
      </c>
      <c r="D109" s="1222">
        <v>2425</v>
      </c>
      <c r="E109" s="1241">
        <f>D109*100/C109</f>
        <v>100</v>
      </c>
      <c r="F109" s="1222">
        <v>8</v>
      </c>
      <c r="G109" s="1223">
        <f>F109*100/D109</f>
        <v>0.32989690721649484</v>
      </c>
      <c r="H109" s="1254">
        <f>D109-F109</f>
        <v>2417</v>
      </c>
      <c r="I109" s="1223">
        <f>H109*100/D109</f>
        <v>99.670103092783506</v>
      </c>
      <c r="J109" s="1224">
        <v>0</v>
      </c>
      <c r="K109" s="1225">
        <v>0</v>
      </c>
      <c r="L109" s="1226">
        <f>H109-J109-N109-P109-R109-T109-V109-X109</f>
        <v>1716</v>
      </c>
      <c r="M109" s="1227">
        <f>L109*100/H109</f>
        <v>70.997103847745137</v>
      </c>
      <c r="N109" s="1226">
        <v>1</v>
      </c>
      <c r="O109" s="1227">
        <f>N109*100/H109</f>
        <v>4.1373603640877117E-2</v>
      </c>
      <c r="P109" s="1226">
        <v>8</v>
      </c>
      <c r="Q109" s="1227">
        <f>P109*100/H109</f>
        <v>0.33098882912701694</v>
      </c>
      <c r="R109" s="1226">
        <v>13</v>
      </c>
      <c r="S109" s="1227">
        <f>R109*100/H109</f>
        <v>0.5378568473314026</v>
      </c>
      <c r="T109" s="1226">
        <v>665</v>
      </c>
      <c r="U109" s="1227">
        <f>T109*100/H109</f>
        <v>27.513446421183286</v>
      </c>
      <c r="V109" s="1226">
        <v>11</v>
      </c>
      <c r="W109" s="1227">
        <f>V109*100/H109</f>
        <v>0.45510964004964832</v>
      </c>
      <c r="X109" s="1226">
        <v>3</v>
      </c>
      <c r="Y109" s="1228">
        <f>X109*100/H109</f>
        <v>0.12412081092263136</v>
      </c>
    </row>
    <row r="110" spans="1:25" ht="15.75" x14ac:dyDescent="0.25">
      <c r="A110" s="1255"/>
      <c r="B110" s="1256" t="s">
        <v>914</v>
      </c>
      <c r="C110" s="1207">
        <v>2109</v>
      </c>
      <c r="D110" s="1207">
        <v>2109</v>
      </c>
      <c r="E110" s="1165">
        <f t="shared" ref="E110:E133" si="84">D110*100/C110</f>
        <v>100</v>
      </c>
      <c r="F110" s="1207">
        <v>7</v>
      </c>
      <c r="G110" s="1206">
        <f t="shared" ref="G110:G117" si="85">F110*100/D110</f>
        <v>0.33191085822664768</v>
      </c>
      <c r="H110" s="1258">
        <f t="shared" ref="H110:H149" si="86">D110-F110</f>
        <v>2102</v>
      </c>
      <c r="I110" s="1206">
        <f t="shared" ref="I110:I150" si="87">H110*100/D110</f>
        <v>99.668089141773351</v>
      </c>
      <c r="J110" s="1205">
        <v>0</v>
      </c>
      <c r="K110" s="1208">
        <v>0</v>
      </c>
      <c r="L110" s="1209">
        <f t="shared" ref="L110:L149" si="88">H110-J110-N110-P110-R110-T110-V110-X110</f>
        <v>1505</v>
      </c>
      <c r="M110" s="1210">
        <f t="shared" ref="M110:M150" si="89">L110*100/H110</f>
        <v>71.598477640342537</v>
      </c>
      <c r="N110" s="1209">
        <v>2</v>
      </c>
      <c r="O110" s="1210">
        <f t="shared" ref="O110:O150" si="90">N110*100/H110</f>
        <v>9.5147478591817311E-2</v>
      </c>
      <c r="P110" s="1209">
        <v>9</v>
      </c>
      <c r="Q110" s="1210">
        <f t="shared" ref="Q110:Q117" si="91">P110*100/H110</f>
        <v>0.42816365366317793</v>
      </c>
      <c r="R110" s="1209">
        <v>9</v>
      </c>
      <c r="S110" s="1210">
        <f t="shared" ref="S110:S150" si="92">R110*100/H110</f>
        <v>0.42816365366317793</v>
      </c>
      <c r="T110" s="1209">
        <v>566</v>
      </c>
      <c r="U110" s="1210">
        <f t="shared" ref="U110:U150" si="93">T110*100/H110</f>
        <v>26.926736441484302</v>
      </c>
      <c r="V110" s="1209">
        <v>6</v>
      </c>
      <c r="W110" s="1210">
        <f t="shared" ref="W110:W127" si="94">V110*100/H110</f>
        <v>0.28544243577545197</v>
      </c>
      <c r="X110" s="1209">
        <v>5</v>
      </c>
      <c r="Y110" s="1230">
        <f t="shared" ref="Y110:Y127" si="95">X110*100/H110</f>
        <v>0.23786869647954328</v>
      </c>
    </row>
    <row r="111" spans="1:25" ht="15.75" x14ac:dyDescent="0.25">
      <c r="A111" s="1255"/>
      <c r="B111" s="1256" t="s">
        <v>915</v>
      </c>
      <c r="C111" s="1207">
        <v>2104</v>
      </c>
      <c r="D111" s="1207">
        <v>2104</v>
      </c>
      <c r="E111" s="1165">
        <f t="shared" si="84"/>
        <v>100</v>
      </c>
      <c r="F111" s="1207">
        <v>5</v>
      </c>
      <c r="G111" s="1206">
        <f t="shared" si="85"/>
        <v>0.2376425855513308</v>
      </c>
      <c r="H111" s="1258">
        <f t="shared" si="86"/>
        <v>2099</v>
      </c>
      <c r="I111" s="1206">
        <f t="shared" si="87"/>
        <v>99.762357414448672</v>
      </c>
      <c r="J111" s="1205">
        <v>0</v>
      </c>
      <c r="K111" s="1208">
        <v>0</v>
      </c>
      <c r="L111" s="1209">
        <f t="shared" si="88"/>
        <v>610</v>
      </c>
      <c r="M111" s="1210">
        <f t="shared" si="89"/>
        <v>29.061457837065269</v>
      </c>
      <c r="N111" s="1209">
        <v>1</v>
      </c>
      <c r="O111" s="1210">
        <f t="shared" si="90"/>
        <v>4.7641734159123393E-2</v>
      </c>
      <c r="P111" s="1209">
        <v>8</v>
      </c>
      <c r="Q111" s="1210">
        <f t="shared" si="91"/>
        <v>0.38113387327298714</v>
      </c>
      <c r="R111" s="1209">
        <v>12</v>
      </c>
      <c r="S111" s="1210">
        <f t="shared" si="92"/>
        <v>0.57170080990948069</v>
      </c>
      <c r="T111" s="1209">
        <v>1460</v>
      </c>
      <c r="U111" s="1210">
        <f t="shared" si="93"/>
        <v>69.556931872320149</v>
      </c>
      <c r="V111" s="1209">
        <v>5</v>
      </c>
      <c r="W111" s="1210">
        <f t="shared" si="94"/>
        <v>0.23820867079561697</v>
      </c>
      <c r="X111" s="1209">
        <v>3</v>
      </c>
      <c r="Y111" s="1230">
        <f t="shared" si="95"/>
        <v>0.14292520247737017</v>
      </c>
    </row>
    <row r="112" spans="1:25" ht="15.75" x14ac:dyDescent="0.25">
      <c r="A112" s="1255"/>
      <c r="B112" s="1256" t="s">
        <v>916</v>
      </c>
      <c r="C112" s="1207">
        <v>1382</v>
      </c>
      <c r="D112" s="1207">
        <v>1382</v>
      </c>
      <c r="E112" s="1165">
        <f t="shared" si="84"/>
        <v>100</v>
      </c>
      <c r="F112" s="1207">
        <v>9</v>
      </c>
      <c r="G112" s="1206">
        <f t="shared" si="85"/>
        <v>0.65123010130246017</v>
      </c>
      <c r="H112" s="1258">
        <f t="shared" si="86"/>
        <v>1373</v>
      </c>
      <c r="I112" s="1206">
        <f t="shared" si="87"/>
        <v>99.34876989869754</v>
      </c>
      <c r="J112" s="1205">
        <v>0</v>
      </c>
      <c r="K112" s="1208">
        <v>0</v>
      </c>
      <c r="L112" s="1209">
        <f t="shared" si="88"/>
        <v>692</v>
      </c>
      <c r="M112" s="1210">
        <f t="shared" si="89"/>
        <v>50.400582665695559</v>
      </c>
      <c r="N112" s="1209">
        <v>1</v>
      </c>
      <c r="O112" s="1210">
        <f t="shared" si="90"/>
        <v>7.2833211944646759E-2</v>
      </c>
      <c r="P112" s="1209">
        <v>5</v>
      </c>
      <c r="Q112" s="1210">
        <f t="shared" si="91"/>
        <v>0.36416605972323379</v>
      </c>
      <c r="R112" s="1209">
        <v>9</v>
      </c>
      <c r="S112" s="1210">
        <f t="shared" si="92"/>
        <v>0.65549890750182083</v>
      </c>
      <c r="T112" s="1209">
        <v>657</v>
      </c>
      <c r="U112" s="1210">
        <f t="shared" si="93"/>
        <v>47.851420247632923</v>
      </c>
      <c r="V112" s="1209">
        <v>8</v>
      </c>
      <c r="W112" s="1210">
        <f t="shared" si="94"/>
        <v>0.58266569555717407</v>
      </c>
      <c r="X112" s="1209">
        <v>1</v>
      </c>
      <c r="Y112" s="1230">
        <f t="shared" si="95"/>
        <v>7.2833211944646759E-2</v>
      </c>
    </row>
    <row r="113" spans="1:25" ht="15.75" x14ac:dyDescent="0.25">
      <c r="A113" s="1255"/>
      <c r="B113" s="1256" t="s">
        <v>917</v>
      </c>
      <c r="C113" s="1207">
        <v>2267</v>
      </c>
      <c r="D113" s="1207">
        <v>2267</v>
      </c>
      <c r="E113" s="1165">
        <f t="shared" si="84"/>
        <v>100</v>
      </c>
      <c r="F113" s="1207">
        <v>6</v>
      </c>
      <c r="G113" s="1206">
        <f t="shared" si="85"/>
        <v>0.26466696074106749</v>
      </c>
      <c r="H113" s="1258">
        <f t="shared" si="86"/>
        <v>2261</v>
      </c>
      <c r="I113" s="1206">
        <f t="shared" si="87"/>
        <v>99.735333039258933</v>
      </c>
      <c r="J113" s="1205">
        <v>0</v>
      </c>
      <c r="K113" s="1208">
        <v>0</v>
      </c>
      <c r="L113" s="1209">
        <f t="shared" si="88"/>
        <v>998</v>
      </c>
      <c r="M113" s="1210">
        <f t="shared" si="89"/>
        <v>44.139761167624947</v>
      </c>
      <c r="N113" s="1209">
        <v>1</v>
      </c>
      <c r="O113" s="1210">
        <f t="shared" si="90"/>
        <v>4.4228217602830605E-2</v>
      </c>
      <c r="P113" s="1209">
        <v>9</v>
      </c>
      <c r="Q113" s="1210">
        <f t="shared" si="91"/>
        <v>0.39805395842547547</v>
      </c>
      <c r="R113" s="1209">
        <v>13</v>
      </c>
      <c r="S113" s="1210">
        <f t="shared" si="92"/>
        <v>0.57496682883679784</v>
      </c>
      <c r="T113" s="1209">
        <v>1226</v>
      </c>
      <c r="U113" s="1210">
        <f t="shared" si="93"/>
        <v>54.223794781070325</v>
      </c>
      <c r="V113" s="1209">
        <v>9</v>
      </c>
      <c r="W113" s="1210">
        <f t="shared" si="94"/>
        <v>0.39805395842547547</v>
      </c>
      <c r="X113" s="1209">
        <v>5</v>
      </c>
      <c r="Y113" s="1230">
        <f t="shared" si="95"/>
        <v>0.22114108801415303</v>
      </c>
    </row>
    <row r="114" spans="1:25" ht="15.75" x14ac:dyDescent="0.25">
      <c r="A114" s="1255"/>
      <c r="B114" s="1256" t="s">
        <v>918</v>
      </c>
      <c r="C114" s="1207">
        <v>1840</v>
      </c>
      <c r="D114" s="1207">
        <v>1840</v>
      </c>
      <c r="E114" s="1165">
        <f t="shared" si="84"/>
        <v>100</v>
      </c>
      <c r="F114" s="1207">
        <v>12</v>
      </c>
      <c r="G114" s="1206">
        <f t="shared" si="85"/>
        <v>0.65217391304347827</v>
      </c>
      <c r="H114" s="1258">
        <f t="shared" si="86"/>
        <v>1828</v>
      </c>
      <c r="I114" s="1206">
        <f t="shared" si="87"/>
        <v>99.347826086956516</v>
      </c>
      <c r="J114" s="1205">
        <v>0</v>
      </c>
      <c r="K114" s="1208">
        <v>0</v>
      </c>
      <c r="L114" s="1209">
        <f t="shared" si="88"/>
        <v>1221</v>
      </c>
      <c r="M114" s="1210">
        <f t="shared" si="89"/>
        <v>66.794310722100661</v>
      </c>
      <c r="N114" s="1209">
        <v>2</v>
      </c>
      <c r="O114" s="1210">
        <f t="shared" si="90"/>
        <v>0.10940919037199125</v>
      </c>
      <c r="P114" s="1209">
        <v>7</v>
      </c>
      <c r="Q114" s="1210">
        <f t="shared" si="91"/>
        <v>0.38293216630196936</v>
      </c>
      <c r="R114" s="1209">
        <v>11</v>
      </c>
      <c r="S114" s="1210">
        <f t="shared" si="92"/>
        <v>0.60175054704595188</v>
      </c>
      <c r="T114" s="1209">
        <v>578</v>
      </c>
      <c r="U114" s="1210">
        <f t="shared" si="93"/>
        <v>31.619256017505471</v>
      </c>
      <c r="V114" s="1209">
        <v>7</v>
      </c>
      <c r="W114" s="1210">
        <f t="shared" si="94"/>
        <v>0.38293216630196936</v>
      </c>
      <c r="X114" s="1209">
        <v>2</v>
      </c>
      <c r="Y114" s="1230">
        <f t="shared" si="95"/>
        <v>0.10940919037199125</v>
      </c>
    </row>
    <row r="115" spans="1:25" ht="15.75" x14ac:dyDescent="0.25">
      <c r="A115" s="1255"/>
      <c r="B115" s="1256" t="s">
        <v>919</v>
      </c>
      <c r="C115" s="1207">
        <v>3432</v>
      </c>
      <c r="D115" s="1207">
        <v>3432</v>
      </c>
      <c r="E115" s="1165">
        <f t="shared" si="84"/>
        <v>100</v>
      </c>
      <c r="F115" s="1207">
        <v>5</v>
      </c>
      <c r="G115" s="1206">
        <f t="shared" si="85"/>
        <v>0.14568764568764569</v>
      </c>
      <c r="H115" s="1258">
        <f t="shared" si="86"/>
        <v>3427</v>
      </c>
      <c r="I115" s="1206">
        <f t="shared" si="87"/>
        <v>99.854312354312356</v>
      </c>
      <c r="J115" s="1205">
        <v>0</v>
      </c>
      <c r="K115" s="1208">
        <v>0</v>
      </c>
      <c r="L115" s="1209">
        <f t="shared" si="88"/>
        <v>2523</v>
      </c>
      <c r="M115" s="1210">
        <f t="shared" si="89"/>
        <v>73.621243069740302</v>
      </c>
      <c r="N115" s="1209">
        <v>1</v>
      </c>
      <c r="O115" s="1210">
        <f t="shared" si="90"/>
        <v>2.9180040852057193E-2</v>
      </c>
      <c r="P115" s="1209">
        <v>5</v>
      </c>
      <c r="Q115" s="1210">
        <f t="shared" si="91"/>
        <v>0.14590020426028597</v>
      </c>
      <c r="R115" s="1209">
        <v>15</v>
      </c>
      <c r="S115" s="1210">
        <f t="shared" si="92"/>
        <v>0.43770061278085787</v>
      </c>
      <c r="T115" s="1209">
        <v>871</v>
      </c>
      <c r="U115" s="1210">
        <f t="shared" si="93"/>
        <v>25.415815582141814</v>
      </c>
      <c r="V115" s="1209">
        <v>6</v>
      </c>
      <c r="W115" s="1210">
        <f t="shared" si="94"/>
        <v>0.17508024511234316</v>
      </c>
      <c r="X115" s="1209">
        <v>6</v>
      </c>
      <c r="Y115" s="1230">
        <f t="shared" si="95"/>
        <v>0.17508024511234316</v>
      </c>
    </row>
    <row r="116" spans="1:25" ht="15.75" x14ac:dyDescent="0.25">
      <c r="A116" s="1255"/>
      <c r="B116" s="1256" t="s">
        <v>920</v>
      </c>
      <c r="C116" s="1207">
        <v>1611</v>
      </c>
      <c r="D116" s="1207">
        <v>1611</v>
      </c>
      <c r="E116" s="1165">
        <f t="shared" si="84"/>
        <v>100</v>
      </c>
      <c r="F116" s="1207">
        <v>8</v>
      </c>
      <c r="G116" s="1206">
        <f t="shared" si="85"/>
        <v>0.49658597144630662</v>
      </c>
      <c r="H116" s="1258">
        <f t="shared" si="86"/>
        <v>1603</v>
      </c>
      <c r="I116" s="1206">
        <f t="shared" si="87"/>
        <v>99.503414028553692</v>
      </c>
      <c r="J116" s="1207">
        <v>0</v>
      </c>
      <c r="K116" s="1208">
        <v>0</v>
      </c>
      <c r="L116" s="1209">
        <f t="shared" si="88"/>
        <v>1209</v>
      </c>
      <c r="M116" s="1210">
        <f t="shared" si="89"/>
        <v>75.421085464753588</v>
      </c>
      <c r="N116" s="1209">
        <v>2</v>
      </c>
      <c r="O116" s="1210">
        <f t="shared" si="90"/>
        <v>0.12476606363069245</v>
      </c>
      <c r="P116" s="1209">
        <v>9</v>
      </c>
      <c r="Q116" s="1210">
        <f t="shared" si="91"/>
        <v>0.56144728633811603</v>
      </c>
      <c r="R116" s="1209">
        <v>13</v>
      </c>
      <c r="S116" s="1210">
        <f t="shared" si="92"/>
        <v>0.81097941359950099</v>
      </c>
      <c r="T116" s="1209">
        <v>358</v>
      </c>
      <c r="U116" s="1210">
        <f t="shared" si="93"/>
        <v>22.333125389893947</v>
      </c>
      <c r="V116" s="1209">
        <v>8</v>
      </c>
      <c r="W116" s="1210">
        <f t="shared" si="94"/>
        <v>0.49906425452276981</v>
      </c>
      <c r="X116" s="1209">
        <v>4</v>
      </c>
      <c r="Y116" s="1230">
        <f t="shared" si="95"/>
        <v>0.24953212726138491</v>
      </c>
    </row>
    <row r="117" spans="1:25" ht="15.75" x14ac:dyDescent="0.25">
      <c r="A117" s="1259"/>
      <c r="B117" s="1260" t="s">
        <v>921</v>
      </c>
      <c r="C117" s="1233">
        <v>1769</v>
      </c>
      <c r="D117" s="1233">
        <v>1769</v>
      </c>
      <c r="E117" s="1248">
        <f t="shared" si="84"/>
        <v>100</v>
      </c>
      <c r="F117" s="1233">
        <v>9</v>
      </c>
      <c r="G117" s="1234">
        <f t="shared" si="85"/>
        <v>0.50876201243640473</v>
      </c>
      <c r="H117" s="1262">
        <f t="shared" si="86"/>
        <v>1760</v>
      </c>
      <c r="I117" s="1234">
        <f t="shared" si="87"/>
        <v>99.491237987563593</v>
      </c>
      <c r="J117" s="1233">
        <v>0</v>
      </c>
      <c r="K117" s="1235">
        <v>0</v>
      </c>
      <c r="L117" s="1236">
        <f t="shared" si="88"/>
        <v>835</v>
      </c>
      <c r="M117" s="1237">
        <f t="shared" si="89"/>
        <v>47.44318181818182</v>
      </c>
      <c r="N117" s="1236">
        <v>2</v>
      </c>
      <c r="O117" s="1237">
        <f t="shared" si="90"/>
        <v>0.11363636363636363</v>
      </c>
      <c r="P117" s="1236">
        <v>7</v>
      </c>
      <c r="Q117" s="1237">
        <f t="shared" si="91"/>
        <v>0.39772727272727271</v>
      </c>
      <c r="R117" s="1236">
        <v>10</v>
      </c>
      <c r="S117" s="1237">
        <f t="shared" si="92"/>
        <v>0.56818181818181823</v>
      </c>
      <c r="T117" s="1236">
        <v>897</v>
      </c>
      <c r="U117" s="1237">
        <f t="shared" si="93"/>
        <v>50.965909090909093</v>
      </c>
      <c r="V117" s="1236">
        <v>8</v>
      </c>
      <c r="W117" s="1237">
        <f t="shared" si="94"/>
        <v>0.45454545454545453</v>
      </c>
      <c r="X117" s="1236">
        <v>1</v>
      </c>
      <c r="Y117" s="1238">
        <f t="shared" si="95"/>
        <v>5.6818181818181816E-2</v>
      </c>
    </row>
    <row r="118" spans="1:25" ht="15.75" x14ac:dyDescent="0.25">
      <c r="A118" s="1251" t="s">
        <v>831</v>
      </c>
      <c r="B118" s="1252" t="s">
        <v>922</v>
      </c>
      <c r="C118" s="1222">
        <v>2209</v>
      </c>
      <c r="D118" s="1222">
        <v>2208</v>
      </c>
      <c r="E118" s="1223">
        <f t="shared" si="84"/>
        <v>99.954730647351738</v>
      </c>
      <c r="F118" s="1222">
        <v>0</v>
      </c>
      <c r="G118" s="1223">
        <v>0</v>
      </c>
      <c r="H118" s="1222">
        <f t="shared" si="86"/>
        <v>2208</v>
      </c>
      <c r="I118" s="1223">
        <f t="shared" si="87"/>
        <v>100</v>
      </c>
      <c r="J118" s="1224">
        <v>23</v>
      </c>
      <c r="K118" s="1225">
        <f t="shared" ref="K118:K127" si="96">J118*100/H118</f>
        <v>1.0416666666666667</v>
      </c>
      <c r="L118" s="1226">
        <f t="shared" si="88"/>
        <v>1945</v>
      </c>
      <c r="M118" s="1227">
        <f t="shared" si="89"/>
        <v>88.088768115942031</v>
      </c>
      <c r="N118" s="1226">
        <v>14</v>
      </c>
      <c r="O118" s="1227">
        <f t="shared" si="90"/>
        <v>0.63405797101449279</v>
      </c>
      <c r="P118" s="1226">
        <v>0</v>
      </c>
      <c r="Q118" s="1227">
        <v>0</v>
      </c>
      <c r="R118" s="1226">
        <v>57</v>
      </c>
      <c r="S118" s="1227">
        <f t="shared" si="92"/>
        <v>2.5815217391304346</v>
      </c>
      <c r="T118" s="1226">
        <v>136</v>
      </c>
      <c r="U118" s="1227">
        <f t="shared" si="93"/>
        <v>6.1594202898550723</v>
      </c>
      <c r="V118" s="1226">
        <v>8</v>
      </c>
      <c r="W118" s="1227">
        <f t="shared" si="94"/>
        <v>0.36231884057971014</v>
      </c>
      <c r="X118" s="1226">
        <v>25</v>
      </c>
      <c r="Y118" s="1228">
        <f t="shared" si="95"/>
        <v>1.1322463768115942</v>
      </c>
    </row>
    <row r="119" spans="1:25" ht="15.75" x14ac:dyDescent="0.25">
      <c r="A119" s="1255"/>
      <c r="B119" s="1256" t="s">
        <v>923</v>
      </c>
      <c r="C119" s="1207">
        <v>2959</v>
      </c>
      <c r="D119" s="1207">
        <v>2957</v>
      </c>
      <c r="E119" s="1206">
        <f t="shared" si="84"/>
        <v>99.932409597837108</v>
      </c>
      <c r="F119" s="1207">
        <v>0</v>
      </c>
      <c r="G119" s="1206">
        <v>0</v>
      </c>
      <c r="H119" s="1207">
        <f t="shared" si="86"/>
        <v>2957</v>
      </c>
      <c r="I119" s="1206">
        <f t="shared" si="87"/>
        <v>100</v>
      </c>
      <c r="J119" s="1205">
        <v>12</v>
      </c>
      <c r="K119" s="1208">
        <f t="shared" si="96"/>
        <v>0.40581670612106863</v>
      </c>
      <c r="L119" s="1209">
        <f t="shared" si="88"/>
        <v>2581</v>
      </c>
      <c r="M119" s="1210">
        <f t="shared" si="89"/>
        <v>87.284409874873177</v>
      </c>
      <c r="N119" s="1209">
        <v>12</v>
      </c>
      <c r="O119" s="1210">
        <f t="shared" si="90"/>
        <v>0.40581670612106863</v>
      </c>
      <c r="P119" s="1209">
        <v>0</v>
      </c>
      <c r="Q119" s="1210">
        <v>0</v>
      </c>
      <c r="R119" s="1209">
        <v>49</v>
      </c>
      <c r="S119" s="1210">
        <f t="shared" si="92"/>
        <v>1.657084883327697</v>
      </c>
      <c r="T119" s="1209">
        <v>278</v>
      </c>
      <c r="U119" s="1210">
        <f t="shared" si="93"/>
        <v>9.4014203584714231</v>
      </c>
      <c r="V119" s="1209">
        <v>4</v>
      </c>
      <c r="W119" s="1210">
        <f t="shared" si="94"/>
        <v>0.13527223537368954</v>
      </c>
      <c r="X119" s="1209">
        <v>21</v>
      </c>
      <c r="Y119" s="1230">
        <f t="shared" si="95"/>
        <v>0.71017923571187014</v>
      </c>
    </row>
    <row r="120" spans="1:25" ht="15.75" x14ac:dyDescent="0.25">
      <c r="A120" s="1255"/>
      <c r="B120" s="1256" t="s">
        <v>924</v>
      </c>
      <c r="C120" s="1207">
        <v>4257</v>
      </c>
      <c r="D120" s="1207">
        <v>4257</v>
      </c>
      <c r="E120" s="1206">
        <f t="shared" si="84"/>
        <v>100</v>
      </c>
      <c r="F120" s="1207">
        <v>0</v>
      </c>
      <c r="G120" s="1206">
        <v>0</v>
      </c>
      <c r="H120" s="1207">
        <f t="shared" si="86"/>
        <v>4257</v>
      </c>
      <c r="I120" s="1206">
        <f t="shared" si="87"/>
        <v>100</v>
      </c>
      <c r="J120" s="1205">
        <v>21</v>
      </c>
      <c r="K120" s="1208">
        <f t="shared" si="96"/>
        <v>0.49330514446793516</v>
      </c>
      <c r="L120" s="1209">
        <f t="shared" si="88"/>
        <v>3692</v>
      </c>
      <c r="M120" s="1210">
        <f t="shared" si="89"/>
        <v>86.727742541696031</v>
      </c>
      <c r="N120" s="1209">
        <v>13</v>
      </c>
      <c r="O120" s="1210">
        <f t="shared" si="90"/>
        <v>0.30537937514681701</v>
      </c>
      <c r="P120" s="1209">
        <v>0</v>
      </c>
      <c r="Q120" s="1210">
        <v>0</v>
      </c>
      <c r="R120" s="1209">
        <v>67</v>
      </c>
      <c r="S120" s="1210">
        <f t="shared" si="92"/>
        <v>1.5738783180643645</v>
      </c>
      <c r="T120" s="1209">
        <v>446</v>
      </c>
      <c r="U120" s="1210">
        <f t="shared" si="93"/>
        <v>10.476861639652338</v>
      </c>
      <c r="V120" s="1209">
        <v>6</v>
      </c>
      <c r="W120" s="1210">
        <f t="shared" si="94"/>
        <v>0.14094432699083861</v>
      </c>
      <c r="X120" s="1209">
        <v>12</v>
      </c>
      <c r="Y120" s="1230">
        <f t="shared" si="95"/>
        <v>0.28188865398167723</v>
      </c>
    </row>
    <row r="121" spans="1:25" ht="15.75" x14ac:dyDescent="0.25">
      <c r="A121" s="1255"/>
      <c r="B121" s="1256" t="s">
        <v>925</v>
      </c>
      <c r="C121" s="1207">
        <v>2937</v>
      </c>
      <c r="D121" s="1207">
        <v>2937</v>
      </c>
      <c r="E121" s="1206">
        <f t="shared" si="84"/>
        <v>100</v>
      </c>
      <c r="F121" s="1207">
        <v>0</v>
      </c>
      <c r="G121" s="1206">
        <v>0</v>
      </c>
      <c r="H121" s="1207">
        <f t="shared" si="86"/>
        <v>2937</v>
      </c>
      <c r="I121" s="1206">
        <f t="shared" si="87"/>
        <v>100</v>
      </c>
      <c r="J121" s="1205">
        <v>15</v>
      </c>
      <c r="K121" s="1208">
        <f t="shared" si="96"/>
        <v>0.51072522982635338</v>
      </c>
      <c r="L121" s="1209">
        <f t="shared" si="88"/>
        <v>2351</v>
      </c>
      <c r="M121" s="1210">
        <f t="shared" si="89"/>
        <v>80.04766768811713</v>
      </c>
      <c r="N121" s="1209">
        <v>21</v>
      </c>
      <c r="O121" s="1210">
        <f t="shared" si="90"/>
        <v>0.71501532175689475</v>
      </c>
      <c r="P121" s="1209">
        <v>0</v>
      </c>
      <c r="Q121" s="1210">
        <v>0</v>
      </c>
      <c r="R121" s="1209">
        <v>84</v>
      </c>
      <c r="S121" s="1210">
        <f t="shared" si="92"/>
        <v>2.860061287027579</v>
      </c>
      <c r="T121" s="1209">
        <v>435</v>
      </c>
      <c r="U121" s="1210">
        <f t="shared" si="93"/>
        <v>14.811031664964249</v>
      </c>
      <c r="V121" s="1209">
        <v>8</v>
      </c>
      <c r="W121" s="1210">
        <f t="shared" si="94"/>
        <v>0.27238678924072185</v>
      </c>
      <c r="X121" s="1209">
        <v>23</v>
      </c>
      <c r="Y121" s="1230">
        <f t="shared" si="95"/>
        <v>0.78311201906707528</v>
      </c>
    </row>
    <row r="122" spans="1:25" ht="15.75" x14ac:dyDescent="0.25">
      <c r="A122" s="1259"/>
      <c r="B122" s="1260" t="s">
        <v>926</v>
      </c>
      <c r="C122" s="1233">
        <v>2954</v>
      </c>
      <c r="D122" s="1233">
        <v>2952</v>
      </c>
      <c r="E122" s="1234">
        <f t="shared" si="84"/>
        <v>99.932295192958705</v>
      </c>
      <c r="F122" s="1233">
        <v>0</v>
      </c>
      <c r="G122" s="1234">
        <v>0</v>
      </c>
      <c r="H122" s="1233">
        <f t="shared" si="86"/>
        <v>2952</v>
      </c>
      <c r="I122" s="1234">
        <f t="shared" si="87"/>
        <v>100</v>
      </c>
      <c r="J122" s="1247">
        <v>19</v>
      </c>
      <c r="K122" s="1235">
        <f t="shared" si="96"/>
        <v>0.64363143631436315</v>
      </c>
      <c r="L122" s="1236">
        <f t="shared" si="88"/>
        <v>2352</v>
      </c>
      <c r="M122" s="1237">
        <f t="shared" si="89"/>
        <v>79.674796747967477</v>
      </c>
      <c r="N122" s="1236">
        <v>29</v>
      </c>
      <c r="O122" s="1237">
        <f t="shared" si="90"/>
        <v>0.98238482384823844</v>
      </c>
      <c r="P122" s="1236">
        <v>0</v>
      </c>
      <c r="Q122" s="1237">
        <v>0</v>
      </c>
      <c r="R122" s="1236">
        <v>69</v>
      </c>
      <c r="S122" s="1237">
        <f t="shared" si="92"/>
        <v>2.3373983739837398</v>
      </c>
      <c r="T122" s="1236">
        <v>455</v>
      </c>
      <c r="U122" s="1237">
        <f t="shared" si="93"/>
        <v>15.413279132791327</v>
      </c>
      <c r="V122" s="1236">
        <v>6</v>
      </c>
      <c r="W122" s="1237">
        <f t="shared" si="94"/>
        <v>0.2032520325203252</v>
      </c>
      <c r="X122" s="1236">
        <v>22</v>
      </c>
      <c r="Y122" s="1238">
        <f t="shared" si="95"/>
        <v>0.74525745257452569</v>
      </c>
    </row>
    <row r="123" spans="1:25" ht="15.75" x14ac:dyDescent="0.25">
      <c r="A123" s="1255" t="s">
        <v>833</v>
      </c>
      <c r="B123" s="1252" t="s">
        <v>927</v>
      </c>
      <c r="C123" s="1222">
        <v>2674</v>
      </c>
      <c r="D123" s="1222">
        <v>2674</v>
      </c>
      <c r="E123" s="1223">
        <f t="shared" si="84"/>
        <v>100</v>
      </c>
      <c r="F123" s="1222">
        <v>0</v>
      </c>
      <c r="G123" s="1223">
        <v>0</v>
      </c>
      <c r="H123" s="1222">
        <f t="shared" si="86"/>
        <v>2674</v>
      </c>
      <c r="I123" s="1223">
        <f t="shared" si="87"/>
        <v>100</v>
      </c>
      <c r="J123" s="1224">
        <v>15</v>
      </c>
      <c r="K123" s="1225">
        <f t="shared" si="96"/>
        <v>0.56095736724008971</v>
      </c>
      <c r="L123" s="1270">
        <f t="shared" si="88"/>
        <v>2561</v>
      </c>
      <c r="M123" s="1271">
        <f t="shared" si="89"/>
        <v>95.774121166791318</v>
      </c>
      <c r="N123" s="1226">
        <v>23</v>
      </c>
      <c r="O123" s="1227">
        <f t="shared" si="90"/>
        <v>0.86013462976813759</v>
      </c>
      <c r="P123" s="1226">
        <v>0</v>
      </c>
      <c r="Q123" s="1227">
        <v>0</v>
      </c>
      <c r="R123" s="1270">
        <v>36</v>
      </c>
      <c r="S123" s="1271">
        <f t="shared" si="92"/>
        <v>1.3462976813762153</v>
      </c>
      <c r="T123" s="1226">
        <v>33</v>
      </c>
      <c r="U123" s="1227">
        <f t="shared" si="93"/>
        <v>1.2341062079281975</v>
      </c>
      <c r="V123" s="1242">
        <v>3</v>
      </c>
      <c r="W123" s="1263">
        <f t="shared" si="94"/>
        <v>0.11219147344801796</v>
      </c>
      <c r="X123" s="1242">
        <v>3</v>
      </c>
      <c r="Y123" s="1264">
        <f t="shared" si="95"/>
        <v>0.11219147344801796</v>
      </c>
    </row>
    <row r="124" spans="1:25" ht="15.75" x14ac:dyDescent="0.25">
      <c r="A124" s="1255"/>
      <c r="B124" s="1256" t="s">
        <v>928</v>
      </c>
      <c r="C124" s="1207">
        <v>4547</v>
      </c>
      <c r="D124" s="1207">
        <v>4547</v>
      </c>
      <c r="E124" s="1206">
        <f t="shared" si="84"/>
        <v>100</v>
      </c>
      <c r="F124" s="1207">
        <v>0</v>
      </c>
      <c r="G124" s="1206">
        <v>0</v>
      </c>
      <c r="H124" s="1207">
        <f t="shared" si="86"/>
        <v>4547</v>
      </c>
      <c r="I124" s="1206">
        <f t="shared" si="87"/>
        <v>100</v>
      </c>
      <c r="J124" s="1205">
        <v>16</v>
      </c>
      <c r="K124" s="1208">
        <f t="shared" si="96"/>
        <v>0.35188036067736972</v>
      </c>
      <c r="L124" s="1272">
        <f t="shared" si="88"/>
        <v>4428</v>
      </c>
      <c r="M124" s="1273">
        <f t="shared" si="89"/>
        <v>97.382889817462058</v>
      </c>
      <c r="N124" s="1272">
        <v>33</v>
      </c>
      <c r="O124" s="1210">
        <f t="shared" si="90"/>
        <v>0.72575324389707496</v>
      </c>
      <c r="P124" s="1272">
        <v>0</v>
      </c>
      <c r="Q124" s="1273">
        <v>0</v>
      </c>
      <c r="R124" s="1272">
        <v>41</v>
      </c>
      <c r="S124" s="1273">
        <f t="shared" si="92"/>
        <v>0.90169342423575982</v>
      </c>
      <c r="T124" s="1272">
        <v>24</v>
      </c>
      <c r="U124" s="1210">
        <f t="shared" si="93"/>
        <v>0.52782054101605458</v>
      </c>
      <c r="V124" s="446">
        <v>1</v>
      </c>
      <c r="W124" s="452">
        <f t="shared" si="94"/>
        <v>2.1992522542335607E-2</v>
      </c>
      <c r="X124" s="446">
        <v>4</v>
      </c>
      <c r="Y124" s="454">
        <f t="shared" si="95"/>
        <v>8.797009016934243E-2</v>
      </c>
    </row>
    <row r="125" spans="1:25" ht="15.75" x14ac:dyDescent="0.25">
      <c r="A125" s="1255"/>
      <c r="B125" s="1256" t="s">
        <v>929</v>
      </c>
      <c r="C125" s="1207">
        <v>3743</v>
      </c>
      <c r="D125" s="1207">
        <v>3743</v>
      </c>
      <c r="E125" s="1206">
        <f t="shared" si="84"/>
        <v>100</v>
      </c>
      <c r="F125" s="1207">
        <v>0</v>
      </c>
      <c r="G125" s="1206">
        <v>0</v>
      </c>
      <c r="H125" s="1207">
        <f t="shared" si="86"/>
        <v>3743</v>
      </c>
      <c r="I125" s="1206">
        <f t="shared" si="87"/>
        <v>100</v>
      </c>
      <c r="J125" s="1205">
        <v>15</v>
      </c>
      <c r="K125" s="1208">
        <f t="shared" si="96"/>
        <v>0.40074806305102861</v>
      </c>
      <c r="L125" s="1272">
        <f t="shared" si="88"/>
        <v>3622</v>
      </c>
      <c r="M125" s="1273">
        <f t="shared" si="89"/>
        <v>96.767298958055036</v>
      </c>
      <c r="N125" s="1272">
        <v>23</v>
      </c>
      <c r="O125" s="1210">
        <f t="shared" si="90"/>
        <v>0.61448036334491052</v>
      </c>
      <c r="P125" s="1272">
        <v>0</v>
      </c>
      <c r="Q125" s="1273">
        <v>0</v>
      </c>
      <c r="R125" s="1272">
        <v>49</v>
      </c>
      <c r="S125" s="1273">
        <f t="shared" si="92"/>
        <v>1.3091103393000267</v>
      </c>
      <c r="T125" s="1272">
        <v>29</v>
      </c>
      <c r="U125" s="1210">
        <f t="shared" si="93"/>
        <v>0.77477958856532192</v>
      </c>
      <c r="V125" s="446">
        <v>2</v>
      </c>
      <c r="W125" s="452">
        <f t="shared" si="94"/>
        <v>5.3433075073470476E-2</v>
      </c>
      <c r="X125" s="446">
        <v>3</v>
      </c>
      <c r="Y125" s="454">
        <f t="shared" si="95"/>
        <v>8.0149612610205714E-2</v>
      </c>
    </row>
    <row r="126" spans="1:25" ht="15.75" x14ac:dyDescent="0.25">
      <c r="A126" s="1255"/>
      <c r="B126" s="1256" t="s">
        <v>930</v>
      </c>
      <c r="C126" s="1207">
        <v>2958</v>
      </c>
      <c r="D126" s="1207">
        <v>2958</v>
      </c>
      <c r="E126" s="1206">
        <f t="shared" si="84"/>
        <v>100</v>
      </c>
      <c r="F126" s="1207">
        <v>0</v>
      </c>
      <c r="G126" s="1206">
        <v>0</v>
      </c>
      <c r="H126" s="1207">
        <f t="shared" si="86"/>
        <v>2958</v>
      </c>
      <c r="I126" s="1206">
        <f t="shared" si="87"/>
        <v>100</v>
      </c>
      <c r="J126" s="1205">
        <v>14</v>
      </c>
      <c r="K126" s="1208">
        <f t="shared" si="96"/>
        <v>0.47329276538201487</v>
      </c>
      <c r="L126" s="1272">
        <f t="shared" si="88"/>
        <v>2841</v>
      </c>
      <c r="M126" s="1273">
        <f t="shared" si="89"/>
        <v>96.04462474645031</v>
      </c>
      <c r="N126" s="1272">
        <v>32</v>
      </c>
      <c r="O126" s="1210">
        <f t="shared" si="90"/>
        <v>1.0818120351588911</v>
      </c>
      <c r="P126" s="1272">
        <v>0</v>
      </c>
      <c r="Q126" s="1273">
        <v>0</v>
      </c>
      <c r="R126" s="1272">
        <v>34</v>
      </c>
      <c r="S126" s="1273">
        <f t="shared" si="92"/>
        <v>1.1494252873563218</v>
      </c>
      <c r="T126" s="1272">
        <v>29</v>
      </c>
      <c r="U126" s="1210">
        <f t="shared" si="93"/>
        <v>0.98039215686274506</v>
      </c>
      <c r="V126" s="446">
        <v>3</v>
      </c>
      <c r="W126" s="452">
        <f t="shared" si="94"/>
        <v>0.10141987829614604</v>
      </c>
      <c r="X126" s="446">
        <v>5</v>
      </c>
      <c r="Y126" s="454">
        <f t="shared" si="95"/>
        <v>0.16903313049357674</v>
      </c>
    </row>
    <row r="127" spans="1:25" ht="15.75" x14ac:dyDescent="0.25">
      <c r="A127" s="1259"/>
      <c r="B127" s="1260" t="s">
        <v>931</v>
      </c>
      <c r="C127" s="1233">
        <v>3633</v>
      </c>
      <c r="D127" s="1233">
        <v>3633</v>
      </c>
      <c r="E127" s="1234">
        <f t="shared" si="84"/>
        <v>100</v>
      </c>
      <c r="F127" s="1233">
        <v>0</v>
      </c>
      <c r="G127" s="1234">
        <v>0</v>
      </c>
      <c r="H127" s="1233">
        <f t="shared" si="86"/>
        <v>3633</v>
      </c>
      <c r="I127" s="1234">
        <f t="shared" si="87"/>
        <v>100</v>
      </c>
      <c r="J127" s="1247">
        <v>19</v>
      </c>
      <c r="K127" s="1235">
        <f t="shared" si="96"/>
        <v>0.52298375997797963</v>
      </c>
      <c r="L127" s="1274">
        <f t="shared" si="88"/>
        <v>3497</v>
      </c>
      <c r="M127" s="1275">
        <f t="shared" si="89"/>
        <v>96.256537296999724</v>
      </c>
      <c r="N127" s="1274">
        <v>29</v>
      </c>
      <c r="O127" s="1237">
        <f t="shared" si="90"/>
        <v>0.79823837049270574</v>
      </c>
      <c r="P127" s="1274">
        <v>0</v>
      </c>
      <c r="Q127" s="1275">
        <v>0</v>
      </c>
      <c r="R127" s="1274">
        <v>58</v>
      </c>
      <c r="S127" s="1275">
        <f t="shared" si="92"/>
        <v>1.5964767409854115</v>
      </c>
      <c r="T127" s="1274">
        <v>20</v>
      </c>
      <c r="U127" s="1237">
        <f t="shared" si="93"/>
        <v>0.55050922102945221</v>
      </c>
      <c r="V127" s="1249">
        <v>3</v>
      </c>
      <c r="W127" s="1265">
        <f t="shared" si="94"/>
        <v>8.2576383154417843E-2</v>
      </c>
      <c r="X127" s="1249">
        <v>7</v>
      </c>
      <c r="Y127" s="1266">
        <f t="shared" si="95"/>
        <v>0.19267822736030829</v>
      </c>
    </row>
    <row r="128" spans="1:25" ht="15.75" x14ac:dyDescent="0.25">
      <c r="A128" s="1251" t="s">
        <v>834</v>
      </c>
      <c r="B128" s="1240" t="s">
        <v>932</v>
      </c>
      <c r="C128" s="1224">
        <v>2899</v>
      </c>
      <c r="D128" s="1224">
        <v>2899</v>
      </c>
      <c r="E128" s="1225">
        <f t="shared" si="84"/>
        <v>100</v>
      </c>
      <c r="F128" s="1224">
        <v>14</v>
      </c>
      <c r="G128" s="1225">
        <f t="shared" ref="G128:G139" si="97">F128*100/D128</f>
        <v>0.48292514660227664</v>
      </c>
      <c r="H128" s="1224">
        <f t="shared" si="86"/>
        <v>2885</v>
      </c>
      <c r="I128" s="1225">
        <f t="shared" si="87"/>
        <v>99.51707485339773</v>
      </c>
      <c r="J128" s="1224">
        <v>0</v>
      </c>
      <c r="K128" s="1225">
        <v>0</v>
      </c>
      <c r="L128" s="1226">
        <f t="shared" si="88"/>
        <v>2759</v>
      </c>
      <c r="M128" s="1227">
        <f t="shared" si="89"/>
        <v>95.632582322357024</v>
      </c>
      <c r="N128" s="1226">
        <v>12</v>
      </c>
      <c r="O128" s="1227">
        <f t="shared" si="90"/>
        <v>0.41594454072790293</v>
      </c>
      <c r="P128" s="1226">
        <v>13</v>
      </c>
      <c r="Q128" s="1227">
        <f t="shared" ref="Q128:Q150" si="98">P128*100/H128</f>
        <v>0.4506065857885615</v>
      </c>
      <c r="R128" s="1226">
        <v>98</v>
      </c>
      <c r="S128" s="1227">
        <f t="shared" si="92"/>
        <v>3.3968804159445409</v>
      </c>
      <c r="T128" s="1226">
        <v>3</v>
      </c>
      <c r="U128" s="1227">
        <f t="shared" si="93"/>
        <v>0.10398613518197573</v>
      </c>
      <c r="V128" s="1242">
        <v>0</v>
      </c>
      <c r="W128" s="1263">
        <v>0</v>
      </c>
      <c r="X128" s="1242">
        <v>0</v>
      </c>
      <c r="Y128" s="1264">
        <v>0</v>
      </c>
    </row>
    <row r="129" spans="1:25" ht="15.75" x14ac:dyDescent="0.25">
      <c r="A129" s="1255"/>
      <c r="B129" s="1245" t="s">
        <v>933</v>
      </c>
      <c r="C129" s="1205">
        <v>2989</v>
      </c>
      <c r="D129" s="1205">
        <v>2989</v>
      </c>
      <c r="E129" s="1208">
        <f t="shared" si="84"/>
        <v>100</v>
      </c>
      <c r="F129" s="1205">
        <v>13</v>
      </c>
      <c r="G129" s="1208">
        <f t="shared" si="97"/>
        <v>0.43492806958849112</v>
      </c>
      <c r="H129" s="1205">
        <f t="shared" si="86"/>
        <v>2976</v>
      </c>
      <c r="I129" s="1208">
        <f t="shared" si="87"/>
        <v>99.565071930411506</v>
      </c>
      <c r="J129" s="1205">
        <v>0</v>
      </c>
      <c r="K129" s="1208">
        <v>0</v>
      </c>
      <c r="L129" s="1209">
        <f t="shared" si="88"/>
        <v>2868</v>
      </c>
      <c r="M129" s="1210">
        <f t="shared" si="89"/>
        <v>96.370967741935488</v>
      </c>
      <c r="N129" s="1209">
        <v>14</v>
      </c>
      <c r="O129" s="1210">
        <f t="shared" si="90"/>
        <v>0.47043010752688175</v>
      </c>
      <c r="P129" s="1209">
        <v>11</v>
      </c>
      <c r="Q129" s="1210">
        <f t="shared" si="98"/>
        <v>0.3696236559139785</v>
      </c>
      <c r="R129" s="1209">
        <v>80</v>
      </c>
      <c r="S129" s="1210">
        <f t="shared" si="92"/>
        <v>2.6881720430107525</v>
      </c>
      <c r="T129" s="1209">
        <v>3</v>
      </c>
      <c r="U129" s="1210">
        <f t="shared" si="93"/>
        <v>0.10080645161290322</v>
      </c>
      <c r="V129" s="446">
        <v>0</v>
      </c>
      <c r="W129" s="452">
        <v>0</v>
      </c>
      <c r="X129" s="446">
        <v>0</v>
      </c>
      <c r="Y129" s="454">
        <v>0</v>
      </c>
    </row>
    <row r="130" spans="1:25" ht="15.75" x14ac:dyDescent="0.25">
      <c r="A130" s="1255"/>
      <c r="B130" s="1245" t="s">
        <v>934</v>
      </c>
      <c r="C130" s="1205">
        <v>2548</v>
      </c>
      <c r="D130" s="1205">
        <v>2548</v>
      </c>
      <c r="E130" s="1208">
        <f t="shared" si="84"/>
        <v>100</v>
      </c>
      <c r="F130" s="1205">
        <v>23</v>
      </c>
      <c r="G130" s="1208">
        <f t="shared" si="97"/>
        <v>0.90266875981161698</v>
      </c>
      <c r="H130" s="1205">
        <f t="shared" si="86"/>
        <v>2525</v>
      </c>
      <c r="I130" s="1208">
        <f t="shared" si="87"/>
        <v>99.097331240188382</v>
      </c>
      <c r="J130" s="1205">
        <v>0</v>
      </c>
      <c r="K130" s="1208">
        <v>0</v>
      </c>
      <c r="L130" s="1209">
        <f t="shared" si="88"/>
        <v>2401</v>
      </c>
      <c r="M130" s="1210">
        <f t="shared" si="89"/>
        <v>95.089108910891085</v>
      </c>
      <c r="N130" s="1209">
        <v>13</v>
      </c>
      <c r="O130" s="1210">
        <f t="shared" si="90"/>
        <v>0.51485148514851486</v>
      </c>
      <c r="P130" s="1209">
        <v>15</v>
      </c>
      <c r="Q130" s="1210">
        <f t="shared" si="98"/>
        <v>0.59405940594059403</v>
      </c>
      <c r="R130" s="1209">
        <v>91</v>
      </c>
      <c r="S130" s="1210">
        <f t="shared" si="92"/>
        <v>3.6039603960396041</v>
      </c>
      <c r="T130" s="1209">
        <v>5</v>
      </c>
      <c r="U130" s="1210">
        <f t="shared" si="93"/>
        <v>0.19801980198019803</v>
      </c>
      <c r="V130" s="446">
        <v>0</v>
      </c>
      <c r="W130" s="452">
        <v>0</v>
      </c>
      <c r="X130" s="446">
        <v>0</v>
      </c>
      <c r="Y130" s="454">
        <v>0</v>
      </c>
    </row>
    <row r="131" spans="1:25" ht="15.75" x14ac:dyDescent="0.25">
      <c r="A131" s="1255"/>
      <c r="B131" s="1245" t="s">
        <v>935</v>
      </c>
      <c r="C131" s="1205">
        <v>2497</v>
      </c>
      <c r="D131" s="1205">
        <v>2497</v>
      </c>
      <c r="E131" s="1208">
        <f t="shared" si="84"/>
        <v>100</v>
      </c>
      <c r="F131" s="1205">
        <v>20</v>
      </c>
      <c r="G131" s="1208">
        <f t="shared" si="97"/>
        <v>0.80096115338406082</v>
      </c>
      <c r="H131" s="1205">
        <f t="shared" si="86"/>
        <v>2477</v>
      </c>
      <c r="I131" s="1208">
        <f t="shared" si="87"/>
        <v>99.199038846615935</v>
      </c>
      <c r="J131" s="1205">
        <v>0</v>
      </c>
      <c r="K131" s="1208">
        <v>0</v>
      </c>
      <c r="L131" s="1209">
        <f t="shared" si="88"/>
        <v>2336</v>
      </c>
      <c r="M131" s="1210">
        <f t="shared" si="89"/>
        <v>94.307630197819947</v>
      </c>
      <c r="N131" s="1209">
        <v>15</v>
      </c>
      <c r="O131" s="1210">
        <f t="shared" si="90"/>
        <v>0.60557125555106983</v>
      </c>
      <c r="P131" s="1209">
        <v>25</v>
      </c>
      <c r="Q131" s="1210">
        <f t="shared" si="98"/>
        <v>1.0092854259184498</v>
      </c>
      <c r="R131" s="1209">
        <v>97</v>
      </c>
      <c r="S131" s="1210">
        <f t="shared" si="92"/>
        <v>3.916027452563585</v>
      </c>
      <c r="T131" s="1209">
        <v>4</v>
      </c>
      <c r="U131" s="1210">
        <f t="shared" si="93"/>
        <v>0.16148566814695195</v>
      </c>
      <c r="V131" s="446">
        <v>0</v>
      </c>
      <c r="W131" s="452">
        <v>0</v>
      </c>
      <c r="X131" s="446">
        <v>0</v>
      </c>
      <c r="Y131" s="454">
        <v>0</v>
      </c>
    </row>
    <row r="132" spans="1:25" ht="15.75" x14ac:dyDescent="0.25">
      <c r="A132" s="1255"/>
      <c r="B132" s="1245" t="s">
        <v>936</v>
      </c>
      <c r="C132" s="1205">
        <v>2398</v>
      </c>
      <c r="D132" s="1205">
        <v>2398</v>
      </c>
      <c r="E132" s="1208">
        <f t="shared" si="84"/>
        <v>100</v>
      </c>
      <c r="F132" s="1205">
        <v>15</v>
      </c>
      <c r="G132" s="1208">
        <f t="shared" si="97"/>
        <v>0.62552126772310257</v>
      </c>
      <c r="H132" s="1205">
        <f t="shared" si="86"/>
        <v>2383</v>
      </c>
      <c r="I132" s="1208">
        <f t="shared" si="87"/>
        <v>99.374478732276899</v>
      </c>
      <c r="J132" s="1205">
        <v>0</v>
      </c>
      <c r="K132" s="1208">
        <v>0</v>
      </c>
      <c r="L132" s="1209">
        <f t="shared" si="88"/>
        <v>2259</v>
      </c>
      <c r="M132" s="1210">
        <f t="shared" si="89"/>
        <v>94.796475031472937</v>
      </c>
      <c r="N132" s="1209">
        <v>13</v>
      </c>
      <c r="O132" s="1210">
        <f t="shared" si="90"/>
        <v>0.54553084347461178</v>
      </c>
      <c r="P132" s="1209">
        <v>16</v>
      </c>
      <c r="Q132" s="1210">
        <f t="shared" si="98"/>
        <v>0.67142257658413762</v>
      </c>
      <c r="R132" s="1209">
        <v>92</v>
      </c>
      <c r="S132" s="1210">
        <f t="shared" si="92"/>
        <v>3.8606798153587913</v>
      </c>
      <c r="T132" s="1209">
        <v>3</v>
      </c>
      <c r="U132" s="1210">
        <f t="shared" si="93"/>
        <v>0.12589173310952581</v>
      </c>
      <c r="V132" s="446">
        <v>0</v>
      </c>
      <c r="W132" s="452">
        <v>0</v>
      </c>
      <c r="X132" s="446">
        <v>0</v>
      </c>
      <c r="Y132" s="454">
        <v>0</v>
      </c>
    </row>
    <row r="133" spans="1:25" ht="15.75" x14ac:dyDescent="0.25">
      <c r="A133" s="1259"/>
      <c r="B133" s="1246" t="s">
        <v>937</v>
      </c>
      <c r="C133" s="1247">
        <v>2189</v>
      </c>
      <c r="D133" s="1247">
        <v>2189</v>
      </c>
      <c r="E133" s="1235">
        <f t="shared" si="84"/>
        <v>100</v>
      </c>
      <c r="F133" s="1247">
        <v>13</v>
      </c>
      <c r="G133" s="1235">
        <f t="shared" si="97"/>
        <v>0.59387848332571946</v>
      </c>
      <c r="H133" s="1247">
        <f t="shared" si="86"/>
        <v>2176</v>
      </c>
      <c r="I133" s="1235">
        <f t="shared" si="87"/>
        <v>99.406121516674276</v>
      </c>
      <c r="J133" s="1247">
        <v>0</v>
      </c>
      <c r="K133" s="1235">
        <v>0</v>
      </c>
      <c r="L133" s="1236">
        <f t="shared" si="88"/>
        <v>2067</v>
      </c>
      <c r="M133" s="1237">
        <f t="shared" si="89"/>
        <v>94.990808823529406</v>
      </c>
      <c r="N133" s="1236">
        <v>8</v>
      </c>
      <c r="O133" s="1237">
        <f t="shared" si="90"/>
        <v>0.36764705882352944</v>
      </c>
      <c r="P133" s="1236">
        <v>11</v>
      </c>
      <c r="Q133" s="1237">
        <f t="shared" si="98"/>
        <v>0.50551470588235292</v>
      </c>
      <c r="R133" s="1236">
        <v>89</v>
      </c>
      <c r="S133" s="1237">
        <f t="shared" si="92"/>
        <v>4.0900735294117645</v>
      </c>
      <c r="T133" s="1236">
        <v>1</v>
      </c>
      <c r="U133" s="1237">
        <f t="shared" si="93"/>
        <v>4.595588235294118E-2</v>
      </c>
      <c r="V133" s="1249">
        <v>0</v>
      </c>
      <c r="W133" s="1265">
        <v>0</v>
      </c>
      <c r="X133" s="1249">
        <v>0</v>
      </c>
      <c r="Y133" s="1266">
        <v>0</v>
      </c>
    </row>
    <row r="134" spans="1:25" ht="15.75" x14ac:dyDescent="0.25">
      <c r="A134" s="1251" t="s">
        <v>225</v>
      </c>
      <c r="B134" s="1276" t="s">
        <v>938</v>
      </c>
      <c r="C134" s="1222">
        <v>1978</v>
      </c>
      <c r="D134" s="1222">
        <v>1978</v>
      </c>
      <c r="E134" s="1223">
        <f>D134*100/C134</f>
        <v>100</v>
      </c>
      <c r="F134" s="1222">
        <v>0</v>
      </c>
      <c r="G134" s="1223">
        <f t="shared" si="97"/>
        <v>0</v>
      </c>
      <c r="H134" s="1222">
        <f t="shared" si="86"/>
        <v>1978</v>
      </c>
      <c r="I134" s="1223">
        <f t="shared" si="87"/>
        <v>100</v>
      </c>
      <c r="J134" s="1222">
        <v>2</v>
      </c>
      <c r="K134" s="1225">
        <f>J134*100/H134</f>
        <v>0.10111223458038422</v>
      </c>
      <c r="L134" s="1226">
        <f t="shared" si="88"/>
        <v>1146</v>
      </c>
      <c r="M134" s="1227">
        <f t="shared" si="89"/>
        <v>57.937310414560159</v>
      </c>
      <c r="N134" s="1222">
        <v>2</v>
      </c>
      <c r="O134" s="1227">
        <f t="shared" si="90"/>
        <v>0.10111223458038422</v>
      </c>
      <c r="P134" s="1242">
        <v>0</v>
      </c>
      <c r="Q134" s="1227">
        <f t="shared" si="98"/>
        <v>0</v>
      </c>
      <c r="R134" s="1226">
        <v>577</v>
      </c>
      <c r="S134" s="1227">
        <f t="shared" si="92"/>
        <v>29.170879676440851</v>
      </c>
      <c r="T134" s="1242">
        <v>235</v>
      </c>
      <c r="U134" s="1263">
        <f t="shared" si="93"/>
        <v>11.880687563195147</v>
      </c>
      <c r="V134" s="1242">
        <v>12</v>
      </c>
      <c r="W134" s="1263">
        <f>V134*100/H134</f>
        <v>0.60667340748230536</v>
      </c>
      <c r="X134" s="1242">
        <v>4</v>
      </c>
      <c r="Y134" s="1264">
        <f>X134*100/H134</f>
        <v>0.20222446916076844</v>
      </c>
    </row>
    <row r="135" spans="1:25" ht="15.75" x14ac:dyDescent="0.25">
      <c r="A135" s="1255"/>
      <c r="B135" s="1277" t="s">
        <v>939</v>
      </c>
      <c r="C135" s="1207">
        <v>2908</v>
      </c>
      <c r="D135" s="1207">
        <v>2905</v>
      </c>
      <c r="E135" s="1206">
        <f t="shared" ref="E135:E150" si="99">D135*100/C135</f>
        <v>99.896836313617612</v>
      </c>
      <c r="F135" s="1207">
        <v>1</v>
      </c>
      <c r="G135" s="1206">
        <f t="shared" si="97"/>
        <v>3.4423407917383818E-2</v>
      </c>
      <c r="H135" s="1207">
        <f t="shared" si="86"/>
        <v>2904</v>
      </c>
      <c r="I135" s="1206">
        <f t="shared" si="87"/>
        <v>99.965576592082613</v>
      </c>
      <c r="J135" s="1207">
        <v>1</v>
      </c>
      <c r="K135" s="1208">
        <f t="shared" ref="K135:K150" si="100">J135*100/H135</f>
        <v>3.4435261707988982E-2</v>
      </c>
      <c r="L135" s="1209">
        <f t="shared" si="88"/>
        <v>2306</v>
      </c>
      <c r="M135" s="1210">
        <f t="shared" si="89"/>
        <v>79.407713498622584</v>
      </c>
      <c r="N135" s="1207">
        <v>1</v>
      </c>
      <c r="O135" s="1210">
        <f t="shared" si="90"/>
        <v>3.4435261707988982E-2</v>
      </c>
      <c r="P135" s="446">
        <v>1</v>
      </c>
      <c r="Q135" s="1210">
        <f t="shared" si="98"/>
        <v>3.4435261707988982E-2</v>
      </c>
      <c r="R135" s="446">
        <v>367</v>
      </c>
      <c r="S135" s="1210">
        <f t="shared" si="92"/>
        <v>12.637741046831955</v>
      </c>
      <c r="T135" s="446">
        <v>213</v>
      </c>
      <c r="U135" s="452">
        <f t="shared" si="93"/>
        <v>7.3347107438016526</v>
      </c>
      <c r="V135" s="446">
        <v>13</v>
      </c>
      <c r="W135" s="452">
        <f t="shared" ref="W135:W150" si="101">V135*100/H135</f>
        <v>0.44765840220385678</v>
      </c>
      <c r="X135" s="446">
        <v>2</v>
      </c>
      <c r="Y135" s="454">
        <f t="shared" ref="Y135:Y150" si="102">X135*100/H135</f>
        <v>6.8870523415977963E-2</v>
      </c>
    </row>
    <row r="136" spans="1:25" ht="15.75" x14ac:dyDescent="0.25">
      <c r="A136" s="1255"/>
      <c r="B136" s="1277" t="s">
        <v>939</v>
      </c>
      <c r="C136" s="1207">
        <v>2771</v>
      </c>
      <c r="D136" s="1207">
        <v>2771</v>
      </c>
      <c r="E136" s="1206">
        <f t="shared" si="99"/>
        <v>100</v>
      </c>
      <c r="F136" s="1207">
        <v>0</v>
      </c>
      <c r="G136" s="1206">
        <f t="shared" si="97"/>
        <v>0</v>
      </c>
      <c r="H136" s="1207">
        <f t="shared" si="86"/>
        <v>2771</v>
      </c>
      <c r="I136" s="1206">
        <f t="shared" si="87"/>
        <v>100</v>
      </c>
      <c r="J136" s="1207">
        <v>1</v>
      </c>
      <c r="K136" s="1208">
        <f t="shared" si="100"/>
        <v>3.6088054853843379E-2</v>
      </c>
      <c r="L136" s="1209">
        <f t="shared" si="88"/>
        <v>1791</v>
      </c>
      <c r="M136" s="1210">
        <f t="shared" si="89"/>
        <v>64.63370624323349</v>
      </c>
      <c r="N136" s="1207">
        <v>3</v>
      </c>
      <c r="O136" s="1210">
        <f t="shared" si="90"/>
        <v>0.10826416456153014</v>
      </c>
      <c r="P136" s="446">
        <v>0</v>
      </c>
      <c r="Q136" s="1210">
        <f t="shared" si="98"/>
        <v>0</v>
      </c>
      <c r="R136" s="446">
        <v>765</v>
      </c>
      <c r="S136" s="1210">
        <f t="shared" si="92"/>
        <v>27.607361963190183</v>
      </c>
      <c r="T136" s="446">
        <v>198</v>
      </c>
      <c r="U136" s="452">
        <f t="shared" si="93"/>
        <v>7.1454348610609886</v>
      </c>
      <c r="V136" s="446">
        <v>12</v>
      </c>
      <c r="W136" s="452">
        <f t="shared" si="101"/>
        <v>0.43305665824612055</v>
      </c>
      <c r="X136" s="446">
        <v>1</v>
      </c>
      <c r="Y136" s="454">
        <f t="shared" si="102"/>
        <v>3.6088054853843379E-2</v>
      </c>
    </row>
    <row r="137" spans="1:25" ht="15.75" x14ac:dyDescent="0.25">
      <c r="A137" s="1255"/>
      <c r="B137" s="1277" t="s">
        <v>940</v>
      </c>
      <c r="C137" s="1207">
        <v>3529</v>
      </c>
      <c r="D137" s="1207">
        <v>3529</v>
      </c>
      <c r="E137" s="1206">
        <f t="shared" si="99"/>
        <v>100</v>
      </c>
      <c r="F137" s="1207">
        <v>0</v>
      </c>
      <c r="G137" s="1206">
        <f t="shared" si="97"/>
        <v>0</v>
      </c>
      <c r="H137" s="1207">
        <f t="shared" si="86"/>
        <v>3529</v>
      </c>
      <c r="I137" s="1206">
        <f t="shared" si="87"/>
        <v>100</v>
      </c>
      <c r="J137" s="1207">
        <v>2</v>
      </c>
      <c r="K137" s="1208">
        <f t="shared" si="100"/>
        <v>5.6673278549164069E-2</v>
      </c>
      <c r="L137" s="1209">
        <f t="shared" si="88"/>
        <v>2866</v>
      </c>
      <c r="M137" s="1210">
        <f t="shared" si="89"/>
        <v>81.212808160952108</v>
      </c>
      <c r="N137" s="1207">
        <v>2</v>
      </c>
      <c r="O137" s="1210">
        <f t="shared" si="90"/>
        <v>5.6673278549164069E-2</v>
      </c>
      <c r="P137" s="446">
        <v>1</v>
      </c>
      <c r="Q137" s="1210">
        <f t="shared" si="98"/>
        <v>2.8336639274582034E-2</v>
      </c>
      <c r="R137" s="446">
        <v>469</v>
      </c>
      <c r="S137" s="1210">
        <f t="shared" si="92"/>
        <v>13.289883819778975</v>
      </c>
      <c r="T137" s="446">
        <v>176</v>
      </c>
      <c r="U137" s="452">
        <f t="shared" si="93"/>
        <v>4.9872485123264383</v>
      </c>
      <c r="V137" s="446">
        <v>10</v>
      </c>
      <c r="W137" s="452">
        <f t="shared" si="101"/>
        <v>0.28336639274582037</v>
      </c>
      <c r="X137" s="446">
        <v>3</v>
      </c>
      <c r="Y137" s="454">
        <f t="shared" si="102"/>
        <v>8.5009917823746103E-2</v>
      </c>
    </row>
    <row r="138" spans="1:25" ht="15.75" x14ac:dyDescent="0.25">
      <c r="A138" s="1255"/>
      <c r="B138" s="1277" t="s">
        <v>940</v>
      </c>
      <c r="C138" s="1207">
        <v>2673</v>
      </c>
      <c r="D138" s="1207">
        <v>2673</v>
      </c>
      <c r="E138" s="1206">
        <f t="shared" si="99"/>
        <v>100</v>
      </c>
      <c r="F138" s="1207">
        <v>1</v>
      </c>
      <c r="G138" s="1206">
        <f t="shared" si="97"/>
        <v>3.7411148522259637E-2</v>
      </c>
      <c r="H138" s="1207">
        <f t="shared" si="86"/>
        <v>2672</v>
      </c>
      <c r="I138" s="1206">
        <f t="shared" si="87"/>
        <v>99.962588851477747</v>
      </c>
      <c r="J138" s="1207">
        <v>1</v>
      </c>
      <c r="K138" s="1208">
        <f t="shared" si="100"/>
        <v>3.7425149700598799E-2</v>
      </c>
      <c r="L138" s="1209">
        <f t="shared" si="88"/>
        <v>1763</v>
      </c>
      <c r="M138" s="1210">
        <f t="shared" si="89"/>
        <v>65.980538922155688</v>
      </c>
      <c r="N138" s="1207">
        <v>4</v>
      </c>
      <c r="O138" s="1210">
        <f t="shared" si="90"/>
        <v>0.1497005988023952</v>
      </c>
      <c r="P138" s="446">
        <v>0</v>
      </c>
      <c r="Q138" s="1210">
        <f t="shared" si="98"/>
        <v>0</v>
      </c>
      <c r="R138" s="446">
        <v>674</v>
      </c>
      <c r="S138" s="1210">
        <f t="shared" si="92"/>
        <v>25.224550898203592</v>
      </c>
      <c r="T138" s="446">
        <v>217</v>
      </c>
      <c r="U138" s="452">
        <f t="shared" si="93"/>
        <v>8.1212574850299397</v>
      </c>
      <c r="V138" s="446">
        <v>9</v>
      </c>
      <c r="W138" s="452">
        <f t="shared" si="101"/>
        <v>0.33682634730538924</v>
      </c>
      <c r="X138" s="446">
        <v>4</v>
      </c>
      <c r="Y138" s="454">
        <f t="shared" si="102"/>
        <v>0.1497005988023952</v>
      </c>
    </row>
    <row r="139" spans="1:25" ht="15.75" x14ac:dyDescent="0.25">
      <c r="A139" s="1259"/>
      <c r="B139" s="1278" t="s">
        <v>940</v>
      </c>
      <c r="C139" s="1233">
        <v>2875</v>
      </c>
      <c r="D139" s="1233">
        <v>2870</v>
      </c>
      <c r="E139" s="1234">
        <f t="shared" si="99"/>
        <v>99.826086956521735</v>
      </c>
      <c r="F139" s="1233">
        <v>0</v>
      </c>
      <c r="G139" s="1234">
        <f t="shared" si="97"/>
        <v>0</v>
      </c>
      <c r="H139" s="1233">
        <f t="shared" si="86"/>
        <v>2870</v>
      </c>
      <c r="I139" s="1234">
        <f t="shared" si="87"/>
        <v>100</v>
      </c>
      <c r="J139" s="1233">
        <v>2</v>
      </c>
      <c r="K139" s="1235">
        <f t="shared" si="100"/>
        <v>6.968641114982578E-2</v>
      </c>
      <c r="L139" s="1236">
        <f t="shared" si="88"/>
        <v>1890</v>
      </c>
      <c r="M139" s="1237">
        <f t="shared" si="89"/>
        <v>65.853658536585371</v>
      </c>
      <c r="N139" s="1233">
        <v>2</v>
      </c>
      <c r="O139" s="1237">
        <f t="shared" si="90"/>
        <v>6.968641114982578E-2</v>
      </c>
      <c r="P139" s="1249">
        <v>1</v>
      </c>
      <c r="Q139" s="1237">
        <f t="shared" si="98"/>
        <v>3.484320557491289E-2</v>
      </c>
      <c r="R139" s="1249">
        <v>701</v>
      </c>
      <c r="S139" s="1237">
        <f t="shared" si="92"/>
        <v>24.425087108013937</v>
      </c>
      <c r="T139" s="1249">
        <v>261</v>
      </c>
      <c r="U139" s="1265">
        <f t="shared" si="93"/>
        <v>9.0940766550522643</v>
      </c>
      <c r="V139" s="1249">
        <v>10</v>
      </c>
      <c r="W139" s="1265">
        <f t="shared" si="101"/>
        <v>0.34843205574912894</v>
      </c>
      <c r="X139" s="1249">
        <v>3</v>
      </c>
      <c r="Y139" s="1266">
        <f t="shared" si="102"/>
        <v>0.10452961672473868</v>
      </c>
    </row>
    <row r="140" spans="1:25" ht="15.75" x14ac:dyDescent="0.25">
      <c r="A140" s="1251" t="s">
        <v>835</v>
      </c>
      <c r="B140" s="1252" t="s">
        <v>941</v>
      </c>
      <c r="C140" s="1222">
        <v>2534</v>
      </c>
      <c r="D140" s="1222">
        <v>2534</v>
      </c>
      <c r="E140" s="1223">
        <f t="shared" si="99"/>
        <v>100</v>
      </c>
      <c r="F140" s="1222">
        <v>0</v>
      </c>
      <c r="G140" s="1227">
        <v>0</v>
      </c>
      <c r="H140" s="1226">
        <f t="shared" si="86"/>
        <v>2534</v>
      </c>
      <c r="I140" s="1227">
        <f t="shared" si="87"/>
        <v>100</v>
      </c>
      <c r="J140" s="1226">
        <v>3</v>
      </c>
      <c r="K140" s="1227">
        <f t="shared" si="100"/>
        <v>0.11838989739542226</v>
      </c>
      <c r="L140" s="1226">
        <f t="shared" si="88"/>
        <v>2416</v>
      </c>
      <c r="M140" s="1227">
        <f t="shared" si="89"/>
        <v>95.343330702446721</v>
      </c>
      <c r="N140" s="1226">
        <v>59</v>
      </c>
      <c r="O140" s="1227">
        <f t="shared" si="90"/>
        <v>2.3283346487766376</v>
      </c>
      <c r="P140" s="1226">
        <v>21</v>
      </c>
      <c r="Q140" s="1227">
        <f t="shared" si="98"/>
        <v>0.82872928176795579</v>
      </c>
      <c r="R140" s="1226">
        <v>20</v>
      </c>
      <c r="S140" s="1227">
        <f t="shared" si="92"/>
        <v>0.78926598263614833</v>
      </c>
      <c r="T140" s="1226">
        <v>11</v>
      </c>
      <c r="U140" s="1227">
        <f t="shared" si="93"/>
        <v>0.43409629044988163</v>
      </c>
      <c r="V140" s="1226">
        <v>2</v>
      </c>
      <c r="W140" s="1227">
        <f t="shared" si="101"/>
        <v>7.8926598263614839E-2</v>
      </c>
      <c r="X140" s="1226">
        <v>2</v>
      </c>
      <c r="Y140" s="1228">
        <f t="shared" si="102"/>
        <v>7.8926598263614839E-2</v>
      </c>
    </row>
    <row r="141" spans="1:25" ht="15.75" x14ac:dyDescent="0.25">
      <c r="A141" s="1255"/>
      <c r="B141" s="1256" t="s">
        <v>942</v>
      </c>
      <c r="C141" s="1207">
        <v>2449</v>
      </c>
      <c r="D141" s="1207">
        <v>2449</v>
      </c>
      <c r="E141" s="1206">
        <f t="shared" si="99"/>
        <v>100</v>
      </c>
      <c r="F141" s="1207">
        <v>0</v>
      </c>
      <c r="G141" s="1210">
        <v>0</v>
      </c>
      <c r="H141" s="1209">
        <f t="shared" si="86"/>
        <v>2449</v>
      </c>
      <c r="I141" s="1210">
        <f t="shared" si="87"/>
        <v>100</v>
      </c>
      <c r="J141" s="1209">
        <v>6</v>
      </c>
      <c r="K141" s="1210">
        <f t="shared" si="100"/>
        <v>0.24499795835034707</v>
      </c>
      <c r="L141" s="1209">
        <f t="shared" si="88"/>
        <v>2333</v>
      </c>
      <c r="M141" s="1210">
        <f t="shared" si="89"/>
        <v>95.263372805226624</v>
      </c>
      <c r="N141" s="1209">
        <v>60</v>
      </c>
      <c r="O141" s="1210">
        <f t="shared" si="90"/>
        <v>2.4499795835034708</v>
      </c>
      <c r="P141" s="1209">
        <v>11</v>
      </c>
      <c r="Q141" s="1210">
        <f t="shared" si="98"/>
        <v>0.44916292364230298</v>
      </c>
      <c r="R141" s="1209">
        <v>22</v>
      </c>
      <c r="S141" s="1210">
        <f t="shared" si="92"/>
        <v>0.89832584728460596</v>
      </c>
      <c r="T141" s="1209">
        <v>15</v>
      </c>
      <c r="U141" s="1210">
        <f t="shared" si="93"/>
        <v>0.6124948958758677</v>
      </c>
      <c r="V141" s="1209">
        <v>1</v>
      </c>
      <c r="W141" s="1210">
        <f t="shared" si="101"/>
        <v>4.0832993058391179E-2</v>
      </c>
      <c r="X141" s="1209">
        <v>1</v>
      </c>
      <c r="Y141" s="1230">
        <f t="shared" si="102"/>
        <v>4.0832993058391179E-2</v>
      </c>
    </row>
    <row r="142" spans="1:25" ht="15.75" x14ac:dyDescent="0.25">
      <c r="A142" s="1255"/>
      <c r="B142" s="1256" t="s">
        <v>943</v>
      </c>
      <c r="C142" s="1207">
        <v>1879</v>
      </c>
      <c r="D142" s="1207">
        <v>1879</v>
      </c>
      <c r="E142" s="1206">
        <f t="shared" si="99"/>
        <v>100</v>
      </c>
      <c r="F142" s="1207">
        <v>0</v>
      </c>
      <c r="G142" s="1210">
        <v>0</v>
      </c>
      <c r="H142" s="1209">
        <f t="shared" si="86"/>
        <v>1879</v>
      </c>
      <c r="I142" s="1210">
        <f t="shared" si="87"/>
        <v>100</v>
      </c>
      <c r="J142" s="1209">
        <v>4</v>
      </c>
      <c r="K142" s="1210">
        <f t="shared" si="100"/>
        <v>0.21287919105907396</v>
      </c>
      <c r="L142" s="1209">
        <f t="shared" si="88"/>
        <v>1774</v>
      </c>
      <c r="M142" s="1210">
        <f t="shared" si="89"/>
        <v>94.411921234699307</v>
      </c>
      <c r="N142" s="1209">
        <v>54</v>
      </c>
      <c r="O142" s="1210">
        <f t="shared" si="90"/>
        <v>2.8738690792974988</v>
      </c>
      <c r="P142" s="1209">
        <v>10</v>
      </c>
      <c r="Q142" s="1210">
        <f t="shared" si="98"/>
        <v>0.53219797764768495</v>
      </c>
      <c r="R142" s="1209">
        <v>23</v>
      </c>
      <c r="S142" s="1210">
        <f t="shared" si="92"/>
        <v>1.2240553485896755</v>
      </c>
      <c r="T142" s="1209">
        <v>11</v>
      </c>
      <c r="U142" s="1210">
        <f t="shared" si="93"/>
        <v>0.58541777541245343</v>
      </c>
      <c r="V142" s="1209">
        <v>1</v>
      </c>
      <c r="W142" s="1210">
        <f t="shared" si="101"/>
        <v>5.3219797764768491E-2</v>
      </c>
      <c r="X142" s="1209">
        <v>2</v>
      </c>
      <c r="Y142" s="1230">
        <f t="shared" si="102"/>
        <v>0.10643959552953698</v>
      </c>
    </row>
    <row r="143" spans="1:25" ht="15.75" x14ac:dyDescent="0.25">
      <c r="A143" s="1255"/>
      <c r="B143" s="1256" t="s">
        <v>944</v>
      </c>
      <c r="C143" s="1207">
        <v>1698</v>
      </c>
      <c r="D143" s="1207">
        <v>1698</v>
      </c>
      <c r="E143" s="1206">
        <f t="shared" si="99"/>
        <v>100</v>
      </c>
      <c r="F143" s="1207">
        <v>0</v>
      </c>
      <c r="G143" s="1210">
        <v>0</v>
      </c>
      <c r="H143" s="1209">
        <f t="shared" si="86"/>
        <v>1698</v>
      </c>
      <c r="I143" s="1210">
        <f t="shared" si="87"/>
        <v>100</v>
      </c>
      <c r="J143" s="1209">
        <v>3</v>
      </c>
      <c r="K143" s="1210">
        <f t="shared" si="100"/>
        <v>0.17667844522968199</v>
      </c>
      <c r="L143" s="1209">
        <f t="shared" si="88"/>
        <v>1564</v>
      </c>
      <c r="M143" s="1210">
        <f t="shared" si="89"/>
        <v>92.108362779740872</v>
      </c>
      <c r="N143" s="1209">
        <v>87</v>
      </c>
      <c r="O143" s="1210">
        <f t="shared" si="90"/>
        <v>5.1236749116607774</v>
      </c>
      <c r="P143" s="1209">
        <v>12</v>
      </c>
      <c r="Q143" s="1210">
        <f t="shared" si="98"/>
        <v>0.70671378091872794</v>
      </c>
      <c r="R143" s="1209">
        <v>21</v>
      </c>
      <c r="S143" s="1210">
        <f t="shared" si="92"/>
        <v>1.2367491166077738</v>
      </c>
      <c r="T143" s="1209">
        <v>9</v>
      </c>
      <c r="U143" s="1210">
        <f t="shared" si="93"/>
        <v>0.53003533568904593</v>
      </c>
      <c r="V143" s="1209">
        <v>1</v>
      </c>
      <c r="W143" s="1210">
        <f t="shared" si="101"/>
        <v>5.8892815076560662E-2</v>
      </c>
      <c r="X143" s="1209">
        <v>1</v>
      </c>
      <c r="Y143" s="1230">
        <f t="shared" si="102"/>
        <v>5.8892815076560662E-2</v>
      </c>
    </row>
    <row r="144" spans="1:25" ht="15.75" x14ac:dyDescent="0.25">
      <c r="A144" s="1259"/>
      <c r="B144" s="1260" t="s">
        <v>945</v>
      </c>
      <c r="C144" s="1233">
        <v>1968</v>
      </c>
      <c r="D144" s="1233">
        <v>1968</v>
      </c>
      <c r="E144" s="1234">
        <f t="shared" si="99"/>
        <v>100</v>
      </c>
      <c r="F144" s="1233">
        <v>0</v>
      </c>
      <c r="G144" s="1237">
        <v>0</v>
      </c>
      <c r="H144" s="1236">
        <f t="shared" si="86"/>
        <v>1968</v>
      </c>
      <c r="I144" s="1237">
        <f t="shared" si="87"/>
        <v>100</v>
      </c>
      <c r="J144" s="1236">
        <v>7</v>
      </c>
      <c r="K144" s="1237">
        <f t="shared" si="100"/>
        <v>0.35569105691056913</v>
      </c>
      <c r="L144" s="1236">
        <f t="shared" si="88"/>
        <v>1818</v>
      </c>
      <c r="M144" s="1237">
        <f t="shared" si="89"/>
        <v>92.378048780487802</v>
      </c>
      <c r="N144" s="1236">
        <v>92</v>
      </c>
      <c r="O144" s="1237">
        <f t="shared" si="90"/>
        <v>4.6747967479674797</v>
      </c>
      <c r="P144" s="1236">
        <v>13</v>
      </c>
      <c r="Q144" s="1237">
        <f t="shared" si="98"/>
        <v>0.66056910569105687</v>
      </c>
      <c r="R144" s="1236">
        <v>27</v>
      </c>
      <c r="S144" s="1237">
        <f t="shared" si="92"/>
        <v>1.3719512195121952</v>
      </c>
      <c r="T144" s="1236">
        <v>9</v>
      </c>
      <c r="U144" s="1237">
        <f t="shared" si="93"/>
        <v>0.45731707317073172</v>
      </c>
      <c r="V144" s="1236">
        <v>1</v>
      </c>
      <c r="W144" s="1237">
        <f t="shared" si="101"/>
        <v>5.08130081300813E-2</v>
      </c>
      <c r="X144" s="1236">
        <v>1</v>
      </c>
      <c r="Y144" s="1238">
        <f t="shared" si="102"/>
        <v>5.08130081300813E-2</v>
      </c>
    </row>
    <row r="145" spans="1:25" ht="15.75" x14ac:dyDescent="0.25">
      <c r="A145" s="1251" t="s">
        <v>832</v>
      </c>
      <c r="B145" s="1252" t="s">
        <v>883</v>
      </c>
      <c r="C145" s="1222">
        <v>2545</v>
      </c>
      <c r="D145" s="1222">
        <v>2545</v>
      </c>
      <c r="E145" s="1223">
        <f t="shared" si="99"/>
        <v>100</v>
      </c>
      <c r="F145" s="1226">
        <v>7</v>
      </c>
      <c r="G145" s="1227">
        <f t="shared" ref="G145:G150" si="103">F145*100/D145</f>
        <v>0.27504911591355602</v>
      </c>
      <c r="H145" s="1226">
        <f t="shared" si="86"/>
        <v>2538</v>
      </c>
      <c r="I145" s="1227">
        <f t="shared" si="87"/>
        <v>99.724950884086439</v>
      </c>
      <c r="J145" s="1226">
        <v>12</v>
      </c>
      <c r="K145" s="1227">
        <f t="shared" si="100"/>
        <v>0.4728132387706856</v>
      </c>
      <c r="L145" s="1226">
        <f t="shared" si="88"/>
        <v>1935</v>
      </c>
      <c r="M145" s="1227">
        <f t="shared" si="89"/>
        <v>76.241134751773046</v>
      </c>
      <c r="N145" s="1226">
        <v>0</v>
      </c>
      <c r="O145" s="1227">
        <f t="shared" si="90"/>
        <v>0</v>
      </c>
      <c r="P145" s="1226">
        <v>19</v>
      </c>
      <c r="Q145" s="1227">
        <f t="shared" si="98"/>
        <v>0.7486209613869188</v>
      </c>
      <c r="R145" s="1226">
        <v>15</v>
      </c>
      <c r="S145" s="1227">
        <f t="shared" si="92"/>
        <v>0.59101654846335694</v>
      </c>
      <c r="T145" s="1226">
        <v>542</v>
      </c>
      <c r="U145" s="1227">
        <f t="shared" si="93"/>
        <v>21.355397951142631</v>
      </c>
      <c r="V145" s="1226">
        <v>12</v>
      </c>
      <c r="W145" s="1227">
        <f t="shared" si="101"/>
        <v>0.4728132387706856</v>
      </c>
      <c r="X145" s="1226">
        <v>3</v>
      </c>
      <c r="Y145" s="1228">
        <f t="shared" si="102"/>
        <v>0.1182033096926714</v>
      </c>
    </row>
    <row r="146" spans="1:25" ht="15.75" x14ac:dyDescent="0.25">
      <c r="A146" s="1255"/>
      <c r="B146" s="1256" t="s">
        <v>946</v>
      </c>
      <c r="C146" s="1207">
        <v>2864</v>
      </c>
      <c r="D146" s="1207">
        <v>2864</v>
      </c>
      <c r="E146" s="1206">
        <f t="shared" si="99"/>
        <v>100</v>
      </c>
      <c r="F146" s="1209">
        <v>8</v>
      </c>
      <c r="G146" s="1210">
        <f t="shared" si="103"/>
        <v>0.27932960893854747</v>
      </c>
      <c r="H146" s="1209">
        <f t="shared" si="86"/>
        <v>2856</v>
      </c>
      <c r="I146" s="1210">
        <f t="shared" si="87"/>
        <v>99.720670391061446</v>
      </c>
      <c r="J146" s="1209">
        <v>8</v>
      </c>
      <c r="K146" s="1210">
        <f t="shared" si="100"/>
        <v>0.28011204481792717</v>
      </c>
      <c r="L146" s="1209">
        <f t="shared" si="88"/>
        <v>2158</v>
      </c>
      <c r="M146" s="1210">
        <f t="shared" si="89"/>
        <v>75.560224089635852</v>
      </c>
      <c r="N146" s="1209">
        <v>0</v>
      </c>
      <c r="O146" s="1210">
        <f t="shared" si="90"/>
        <v>0</v>
      </c>
      <c r="P146" s="1209">
        <v>12</v>
      </c>
      <c r="Q146" s="1210">
        <f t="shared" si="98"/>
        <v>0.42016806722689076</v>
      </c>
      <c r="R146" s="1209">
        <v>13</v>
      </c>
      <c r="S146" s="1210">
        <f t="shared" si="92"/>
        <v>0.45518207282913165</v>
      </c>
      <c r="T146" s="1209">
        <v>652</v>
      </c>
      <c r="U146" s="1210">
        <f t="shared" si="93"/>
        <v>22.829131652661065</v>
      </c>
      <c r="V146" s="1209">
        <v>9</v>
      </c>
      <c r="W146" s="1210">
        <f t="shared" si="101"/>
        <v>0.31512605042016806</v>
      </c>
      <c r="X146" s="1209">
        <v>4</v>
      </c>
      <c r="Y146" s="1230">
        <f t="shared" si="102"/>
        <v>0.14005602240896359</v>
      </c>
    </row>
    <row r="147" spans="1:25" ht="15.75" x14ac:dyDescent="0.25">
      <c r="A147" s="1255"/>
      <c r="B147" s="1256" t="s">
        <v>947</v>
      </c>
      <c r="C147" s="1207">
        <v>2621</v>
      </c>
      <c r="D147" s="1207">
        <v>2621</v>
      </c>
      <c r="E147" s="1206">
        <f t="shared" si="99"/>
        <v>100</v>
      </c>
      <c r="F147" s="1209">
        <v>7</v>
      </c>
      <c r="G147" s="1210">
        <f t="shared" si="103"/>
        <v>0.26707363601678746</v>
      </c>
      <c r="H147" s="1209">
        <f t="shared" si="86"/>
        <v>2614</v>
      </c>
      <c r="I147" s="1210">
        <f t="shared" si="87"/>
        <v>99.732926363983211</v>
      </c>
      <c r="J147" s="1209">
        <v>9</v>
      </c>
      <c r="K147" s="1210">
        <f t="shared" si="100"/>
        <v>0.34429992348890587</v>
      </c>
      <c r="L147" s="1209">
        <f t="shared" si="88"/>
        <v>2201</v>
      </c>
      <c r="M147" s="1210">
        <f t="shared" si="89"/>
        <v>84.200459066564648</v>
      </c>
      <c r="N147" s="1209">
        <v>0</v>
      </c>
      <c r="O147" s="1210">
        <f t="shared" si="90"/>
        <v>0</v>
      </c>
      <c r="P147" s="1209">
        <v>35</v>
      </c>
      <c r="Q147" s="1210">
        <f t="shared" si="98"/>
        <v>1.3389441469013006</v>
      </c>
      <c r="R147" s="1209">
        <v>17</v>
      </c>
      <c r="S147" s="1210">
        <f t="shared" si="92"/>
        <v>0.65034429992348886</v>
      </c>
      <c r="T147" s="1209">
        <v>341</v>
      </c>
      <c r="U147" s="1210">
        <f t="shared" si="93"/>
        <v>13.045141545524102</v>
      </c>
      <c r="V147" s="1209">
        <v>10</v>
      </c>
      <c r="W147" s="1210">
        <f t="shared" si="101"/>
        <v>0.38255547054322875</v>
      </c>
      <c r="X147" s="1209">
        <v>1</v>
      </c>
      <c r="Y147" s="1230">
        <f t="shared" si="102"/>
        <v>3.8255547054322873E-2</v>
      </c>
    </row>
    <row r="148" spans="1:25" ht="15.75" x14ac:dyDescent="0.25">
      <c r="A148" s="1255"/>
      <c r="B148" s="1256" t="s">
        <v>948</v>
      </c>
      <c r="C148" s="1207">
        <v>2513</v>
      </c>
      <c r="D148" s="1207">
        <v>2513</v>
      </c>
      <c r="E148" s="1206">
        <f t="shared" si="99"/>
        <v>100</v>
      </c>
      <c r="F148" s="1209">
        <v>9</v>
      </c>
      <c r="G148" s="1210">
        <f t="shared" si="103"/>
        <v>0.35813768404297652</v>
      </c>
      <c r="H148" s="1209">
        <f t="shared" si="86"/>
        <v>2504</v>
      </c>
      <c r="I148" s="1210">
        <f t="shared" si="87"/>
        <v>99.641862315957027</v>
      </c>
      <c r="J148" s="1209">
        <v>7</v>
      </c>
      <c r="K148" s="1210">
        <f t="shared" si="100"/>
        <v>0.2795527156549521</v>
      </c>
      <c r="L148" s="1209">
        <f t="shared" si="88"/>
        <v>2018</v>
      </c>
      <c r="M148" s="1210">
        <f t="shared" si="89"/>
        <v>80.591054313099036</v>
      </c>
      <c r="N148" s="1209">
        <v>0</v>
      </c>
      <c r="O148" s="1210">
        <f t="shared" si="90"/>
        <v>0</v>
      </c>
      <c r="P148" s="1209">
        <v>20</v>
      </c>
      <c r="Q148" s="1210">
        <f t="shared" si="98"/>
        <v>0.79872204472843455</v>
      </c>
      <c r="R148" s="1209">
        <v>14</v>
      </c>
      <c r="S148" s="1210">
        <f t="shared" si="92"/>
        <v>0.5591054313099042</v>
      </c>
      <c r="T148" s="1209">
        <v>432</v>
      </c>
      <c r="U148" s="1210">
        <f t="shared" si="93"/>
        <v>17.252396166134186</v>
      </c>
      <c r="V148" s="1209">
        <v>11</v>
      </c>
      <c r="W148" s="1210">
        <f t="shared" si="101"/>
        <v>0.43929712460063897</v>
      </c>
      <c r="X148" s="1209">
        <v>2</v>
      </c>
      <c r="Y148" s="1230">
        <f t="shared" si="102"/>
        <v>7.9872204472843447E-2</v>
      </c>
    </row>
    <row r="149" spans="1:25" ht="16.5" thickBot="1" x14ac:dyDescent="0.3">
      <c r="A149" s="1255"/>
      <c r="B149" s="1281" t="s">
        <v>949</v>
      </c>
      <c r="C149" s="1216">
        <v>2511</v>
      </c>
      <c r="D149" s="1216">
        <v>2511</v>
      </c>
      <c r="E149" s="1215">
        <f t="shared" si="99"/>
        <v>100</v>
      </c>
      <c r="F149" s="1218">
        <v>8</v>
      </c>
      <c r="G149" s="1219">
        <f t="shared" si="103"/>
        <v>0.31859816806053365</v>
      </c>
      <c r="H149" s="1218">
        <f t="shared" si="86"/>
        <v>2503</v>
      </c>
      <c r="I149" s="1219">
        <f t="shared" si="87"/>
        <v>99.681401831939468</v>
      </c>
      <c r="J149" s="1218">
        <v>9</v>
      </c>
      <c r="K149" s="1219">
        <f t="shared" si="100"/>
        <v>0.35956851777866561</v>
      </c>
      <c r="L149" s="1218">
        <f t="shared" si="88"/>
        <v>1812</v>
      </c>
      <c r="M149" s="1219">
        <f t="shared" si="89"/>
        <v>72.393128246104681</v>
      </c>
      <c r="N149" s="1218">
        <v>0</v>
      </c>
      <c r="O149" s="1219">
        <f t="shared" si="90"/>
        <v>0</v>
      </c>
      <c r="P149" s="1218">
        <v>12</v>
      </c>
      <c r="Q149" s="1219">
        <f t="shared" si="98"/>
        <v>0.47942469037155411</v>
      </c>
      <c r="R149" s="1218">
        <v>10</v>
      </c>
      <c r="S149" s="1219">
        <f t="shared" si="92"/>
        <v>0.39952057530962842</v>
      </c>
      <c r="T149" s="1218">
        <v>643</v>
      </c>
      <c r="U149" s="1219">
        <f t="shared" si="93"/>
        <v>25.689172992409109</v>
      </c>
      <c r="V149" s="1218">
        <v>9</v>
      </c>
      <c r="W149" s="1219">
        <f t="shared" si="101"/>
        <v>0.35956851777866561</v>
      </c>
      <c r="X149" s="1218">
        <v>8</v>
      </c>
      <c r="Y149" s="1282">
        <f t="shared" si="102"/>
        <v>0.31961646024770274</v>
      </c>
    </row>
    <row r="150" spans="1:25" ht="23.25" customHeight="1" thickBot="1" x14ac:dyDescent="0.3">
      <c r="A150" s="1561" t="s">
        <v>172</v>
      </c>
      <c r="B150" s="1562"/>
      <c r="C150" s="876">
        <f>SUM(C38:C149)</f>
        <v>238368</v>
      </c>
      <c r="D150" s="876">
        <f>SUM(D38:D149)</f>
        <v>238206</v>
      </c>
      <c r="E150" s="1283">
        <f t="shared" si="99"/>
        <v>99.932037857430529</v>
      </c>
      <c r="F150" s="876">
        <f>SUM(F38:F149)</f>
        <v>870</v>
      </c>
      <c r="G150" s="1284">
        <f t="shared" si="103"/>
        <v>0.36523009495982467</v>
      </c>
      <c r="H150" s="876">
        <f>SUM(H38:H149)</f>
        <v>237336</v>
      </c>
      <c r="I150" s="1284">
        <f t="shared" si="87"/>
        <v>99.634769905040173</v>
      </c>
      <c r="J150" s="876">
        <f>SUM(J38:J149)</f>
        <v>1633</v>
      </c>
      <c r="K150" s="1284">
        <f t="shared" si="100"/>
        <v>0.68805406680823811</v>
      </c>
      <c r="L150" s="876">
        <f>SUM(L38:L149)</f>
        <v>181548</v>
      </c>
      <c r="M150" s="1284">
        <f t="shared" si="89"/>
        <v>76.494084336131053</v>
      </c>
      <c r="N150" s="163">
        <f>SUM(N38:N149)</f>
        <v>1182</v>
      </c>
      <c r="O150" s="1284">
        <f t="shared" si="90"/>
        <v>0.49802811204368491</v>
      </c>
      <c r="P150" s="163">
        <f>SUM(P38:P149)</f>
        <v>501</v>
      </c>
      <c r="Q150" s="1284">
        <f t="shared" si="98"/>
        <v>0.21109313378501365</v>
      </c>
      <c r="R150" s="163">
        <f>SUM(R38:R149)</f>
        <v>27178</v>
      </c>
      <c r="S150" s="1284">
        <f t="shared" si="92"/>
        <v>11.45127582836148</v>
      </c>
      <c r="T150" s="876">
        <f>SUM(T38:T149)</f>
        <v>24213</v>
      </c>
      <c r="U150" s="1284">
        <f t="shared" si="93"/>
        <v>10.201992112448174</v>
      </c>
      <c r="V150" s="876">
        <f>SUM(V38:V149)</f>
        <v>634</v>
      </c>
      <c r="W150" s="1284">
        <f t="shared" si="101"/>
        <v>0.26713182997943841</v>
      </c>
      <c r="X150" s="876">
        <f>SUM(X38:X149)</f>
        <v>447</v>
      </c>
      <c r="Y150" s="1285">
        <f t="shared" si="102"/>
        <v>0.18834058044291638</v>
      </c>
    </row>
    <row r="151" spans="1:25" ht="15.75" thickTop="1" x14ac:dyDescent="0.25"/>
  </sheetData>
  <mergeCells count="26">
    <mergeCell ref="H36:H37"/>
    <mergeCell ref="I36:I37"/>
    <mergeCell ref="J36:Y36"/>
    <mergeCell ref="A150:B150"/>
    <mergeCell ref="B36:B37"/>
    <mergeCell ref="C36:C37"/>
    <mergeCell ref="D36:D37"/>
    <mergeCell ref="E36:E37"/>
    <mergeCell ref="F36:F37"/>
    <mergeCell ref="G36:G37"/>
    <mergeCell ref="A30:B30"/>
    <mergeCell ref="B3:X3"/>
    <mergeCell ref="B4:X4"/>
    <mergeCell ref="H5:Q5"/>
    <mergeCell ref="B7:Y7"/>
    <mergeCell ref="B14:B15"/>
    <mergeCell ref="C14:C15"/>
    <mergeCell ref="D14:D15"/>
    <mergeCell ref="E14:E15"/>
    <mergeCell ref="F14:F15"/>
    <mergeCell ref="G14:G15"/>
    <mergeCell ref="H14:H15"/>
    <mergeCell ref="I14:I15"/>
    <mergeCell ref="J14:Y14"/>
    <mergeCell ref="A14:A15"/>
    <mergeCell ref="A16:A2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Synthese</vt:lpstr>
      <vt:lpstr>BUGESERA</vt:lpstr>
      <vt:lpstr>RWAMAGANA</vt:lpstr>
      <vt:lpstr>KAYONZA</vt:lpstr>
      <vt:lpstr>NGOMA</vt:lpstr>
      <vt:lpstr>KIREHE</vt:lpstr>
      <vt:lpstr>GATSIBO</vt:lpstr>
      <vt:lpstr>NYAGATARE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Claude</cp:lastModifiedBy>
  <cp:lastPrinted>2013-10-17T08:28:00Z</cp:lastPrinted>
  <dcterms:created xsi:type="dcterms:W3CDTF">2013-09-25T07:00:22Z</dcterms:created>
  <dcterms:modified xsi:type="dcterms:W3CDTF">2013-10-17T14:12:31Z</dcterms:modified>
</cp:coreProperties>
</file>